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5" yWindow="105" windowWidth="11250" windowHeight="5610" firstSheet="1" activeTab="2"/>
  </bookViews>
  <sheets>
    <sheet name="選取儲存格" sheetId="4" r:id="rId1"/>
    <sheet name="大範圍選取" sheetId="8" r:id="rId2"/>
    <sheet name="輸入資料" sheetId="7" r:id="rId3"/>
    <sheet name="自動完成輸入" sheetId="10" r:id="rId4"/>
    <sheet name="註解資料" sheetId="11" r:id="rId5"/>
    <sheet name="文字序列" sheetId="12" r:id="rId6"/>
    <sheet name="輸入公式" sheetId="16" r:id="rId7"/>
    <sheet name="運算子" sheetId="18" r:id="rId8"/>
    <sheet name="輸入函數" sheetId="19" r:id="rId9"/>
    <sheet name="自動計算工具" sheetId="20" r:id="rId10"/>
  </sheets>
  <externalReferences>
    <externalReference r:id="rId11"/>
    <externalReference r:id="rId12"/>
  </externalReferences>
  <definedNames>
    <definedName name="__IntlFixup" hidden="1">TRUE</definedName>
    <definedName name="AccessDatabase" hidden="1">"C:\My Documents\MAUI MALL1.mdb"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Cwvu.CapersView." hidden="1">[1]MASTER!#REF!</definedName>
    <definedName name="Cwvu.Japan_Capers_Ed_Pub." hidden="1">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HTML_CodePage" hidden="1">1252</definedName>
    <definedName name="HTML_Control" localSheetId="7" hidden="1">{"'PRODUCTIONCOST SHEET'!$B$3:$G$48"}</definedName>
    <definedName name="HTML_Control" localSheetId="6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wrn.CapersPlotter." localSheetId="7" hidden="1">{#N/A,#N/A,FALSE,"DI 2 YEAR MASTER SCHEDULE"}</definedName>
    <definedName name="wrn.CapersPlotter." localSheetId="6" hidden="1">{#N/A,#N/A,FALSE,"DI 2 YEAR MASTER SCHEDULE"}</definedName>
    <definedName name="wrn.CapersPlotter." hidden="1">{#N/A,#N/A,FALSE,"DI 2 YEAR MASTER SCHEDULE"}</definedName>
    <definedName name="wrn.Edutainment._.Priority._.List." localSheetId="7" hidden="1">{#N/A,#N/A,FALSE,"DI 2 YEAR MASTER SCHEDULE"}</definedName>
    <definedName name="wrn.Edutainment._.Priority._.List." localSheetId="6" hidden="1">{#N/A,#N/A,FALSE,"DI 2 YEAR MASTER SCHEDULE"}</definedName>
    <definedName name="wrn.Edutainment._.Priority._.List." hidden="1">{#N/A,#N/A,FALSE,"DI 2 YEAR MASTER SCHEDULE"}</definedName>
    <definedName name="wrn.Japan_Capers_Ed._.Pub." localSheetId="7" hidden="1">{"Japan_Capers_Ed_Pub",#N/A,FALSE,"DI 2 YEAR MASTER SCHEDULE"}</definedName>
    <definedName name="wrn.Japan_Capers_Ed._.Pub." localSheetId="6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7" hidden="1">{#N/A,#N/A,FALSE,"DI 2 YEAR MASTER SCHEDULE"}</definedName>
    <definedName name="wrn.Priority._.list." localSheetId="6" hidden="1">{#N/A,#N/A,FALSE,"DI 2 YEAR MASTER SCHEDULE"}</definedName>
    <definedName name="wrn.Priority._.list." hidden="1">{#N/A,#N/A,FALSE,"DI 2 YEAR MASTER SCHEDULE"}</definedName>
    <definedName name="wrn.Prjcted._.Mnthly._.Qtys." localSheetId="7" hidden="1">{#N/A,#N/A,FALSE,"PRJCTED MNTHLY QTY's"}</definedName>
    <definedName name="wrn.Prjcted._.Mnthly._.Qtys." localSheetId="6" hidden="1">{#N/A,#N/A,FALSE,"PRJCTED MNTHLY QTY's"}</definedName>
    <definedName name="wrn.Prjcted._.Mnthly._.Qtys." hidden="1">{#N/A,#N/A,FALSE,"PRJCTED MNTHLY QTY's"}</definedName>
    <definedName name="wrn.Prjcted._.Qtrly._.Dollars." localSheetId="7" hidden="1">{#N/A,#N/A,FALSE,"PRJCTED QTRLY $'s"}</definedName>
    <definedName name="wrn.Prjcted._.Qtrly._.Dollars." localSheetId="6" hidden="1">{#N/A,#N/A,FALSE,"PRJCTED QTRLY $'s"}</definedName>
    <definedName name="wrn.Prjcted._.Qtrly._.Dollars." hidden="1">{#N/A,#N/A,FALSE,"PRJCTED QTRLY $'s"}</definedName>
    <definedName name="wrn.Prjcted._.Qtrly._.Qtys." localSheetId="7" hidden="1">{#N/A,#N/A,FALSE,"PRJCTED QTRLY QTY's"}</definedName>
    <definedName name="wrn.Prjcted._.Qtrly._.Qtys." localSheetId="6" hidden="1">{#N/A,#N/A,FALSE,"PRJCTED QTRLY QTY's"}</definedName>
    <definedName name="wrn.Prjcted._.Qtrly._.Qtys." hidden="1">{#N/A,#N/A,FALSE,"PRJCTED QTRLY QTY's"}</definedName>
    <definedName name="wrn.QUARTERLY._.VIEW." localSheetId="7" hidden="1">{"QUARTERLY VIEW",#N/A,FALSE,"YEAR TOTAL"}</definedName>
    <definedName name="wrn.QUARTERLY._.VIEW." localSheetId="6" hidden="1">{"QUARTERLY VIEW",#N/A,FALSE,"YEAR TOTAL"}</definedName>
    <definedName name="wrn.QUARTERLY._.VIEW." hidden="1">{"QUARTERLY VIEW",#N/A,FALSE,"YEAR TOTAL"}</definedName>
    <definedName name="wrn.YEAR._.VIEW." localSheetId="7" hidden="1">{#N/A,#N/A,FALSE,"Sheet2"}</definedName>
    <definedName name="wrn.YEAR._.VIEW." localSheetId="6" hidden="1">{#N/A,#N/A,FALSE,"Sheet2"}</definedName>
    <definedName name="wrn.YEAR._.VIEW." hidden="1">{#N/A,#N/A,FALSE,"Sheet2"}</definedName>
    <definedName name="wvu.CapersView." localSheetId="7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6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7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6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7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6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hidden="1">[1]MASTER!#REF!,[1]MASTER!#REF!,[1]MASTER!#REF!,[1]MASTER!#REF!,[1]MASTER!#REF!,[1]MASTER!#REF!,[1]MASTER!#REF!,[1]MASTER!$A$98:$IV$272</definedName>
  </definedNames>
  <calcPr calcId="125725"/>
  <webPublishing codePage="950"/>
</workbook>
</file>

<file path=xl/calcChain.xml><?xml version="1.0" encoding="utf-8"?>
<calcChain xmlns="http://schemas.openxmlformats.org/spreadsheetml/2006/main">
  <c r="E11" i="20"/>
  <c r="F11" s="1"/>
  <c r="D11"/>
  <c r="D10"/>
  <c r="E10" s="1"/>
  <c r="F10" s="1"/>
  <c r="D9"/>
  <c r="E9" s="1"/>
  <c r="F9" s="1"/>
  <c r="D8"/>
  <c r="E8" s="1"/>
  <c r="F8" s="1"/>
  <c r="E7"/>
  <c r="F7" s="1"/>
  <c r="D7"/>
  <c r="D6"/>
  <c r="E6" s="1"/>
  <c r="F6" s="1"/>
  <c r="D5"/>
  <c r="D4"/>
  <c r="E4" s="1"/>
  <c r="F4" s="1"/>
  <c r="C5" i="19"/>
  <c r="B5"/>
  <c r="H6" i="18"/>
  <c r="F6"/>
  <c r="D6"/>
  <c r="B6"/>
  <c r="H5"/>
  <c r="F5"/>
  <c r="D5"/>
  <c r="B5"/>
  <c r="F13" i="16"/>
  <c r="G13" s="1"/>
  <c r="E13"/>
  <c r="E12"/>
  <c r="F12" s="1"/>
  <c r="G12" s="1"/>
  <c r="E11"/>
  <c r="F11" s="1"/>
  <c r="G11" s="1"/>
  <c r="E10"/>
  <c r="F10" s="1"/>
  <c r="G10" s="1"/>
  <c r="F9"/>
  <c r="G9" s="1"/>
  <c r="E9"/>
  <c r="E8"/>
  <c r="F8" s="1"/>
  <c r="G8" s="1"/>
  <c r="E7"/>
  <c r="E6"/>
  <c r="E5" i="20" l="1"/>
  <c r="F5" s="1"/>
  <c r="H7" i="16"/>
  <c r="F6"/>
  <c r="G6" s="1"/>
  <c r="F7"/>
  <c r="G7" s="1"/>
  <c r="E4" i="11" l="1"/>
  <c r="E4" i="10"/>
  <c r="I15" i="4" l="1"/>
  <c r="I14"/>
  <c r="I13"/>
  <c r="I12"/>
  <c r="I11"/>
  <c r="I10"/>
  <c r="I9"/>
  <c r="I8"/>
  <c r="I7"/>
  <c r="I6"/>
  <c r="E5" i="11"/>
  <c r="E6" s="1"/>
  <c r="E7" s="1"/>
  <c r="E8" s="1"/>
  <c r="E5" i="10"/>
  <c r="E6" s="1"/>
  <c r="E7" s="1"/>
  <c r="E8" s="1"/>
</calcChain>
</file>

<file path=xl/sharedStrings.xml><?xml version="1.0" encoding="utf-8"?>
<sst xmlns="http://schemas.openxmlformats.org/spreadsheetml/2006/main" count="213" uniqueCount="150">
  <si>
    <t>Q 1</t>
  </si>
  <si>
    <t xml:space="preserve">Q2 </t>
  </si>
  <si>
    <t>一月</t>
    <phoneticPr fontId="0" type="noConversion"/>
  </si>
  <si>
    <t>二月</t>
  </si>
  <si>
    <t>三月</t>
  </si>
  <si>
    <t>四月</t>
  </si>
  <si>
    <t>五月</t>
  </si>
  <si>
    <t>六月</t>
  </si>
  <si>
    <t>小計</t>
    <phoneticPr fontId="0" type="noConversion"/>
  </si>
  <si>
    <t>溫哥華</t>
    <phoneticPr fontId="0" type="noConversion"/>
  </si>
  <si>
    <t>洛杉磯</t>
    <phoneticPr fontId="0" type="noConversion"/>
  </si>
  <si>
    <t>北京</t>
    <phoneticPr fontId="0" type="noConversion"/>
  </si>
  <si>
    <t>台北</t>
    <phoneticPr fontId="0" type="noConversion"/>
  </si>
  <si>
    <t>東京</t>
    <phoneticPr fontId="0" type="noConversion"/>
  </si>
  <si>
    <t>倫敦</t>
    <phoneticPr fontId="0" type="noConversion"/>
  </si>
  <si>
    <t>柏林</t>
    <phoneticPr fontId="0" type="noConversion"/>
  </si>
  <si>
    <t>巴黎</t>
    <phoneticPr fontId="0" type="noConversion"/>
  </si>
  <si>
    <t>莫斯科</t>
    <phoneticPr fontId="0" type="noConversion"/>
  </si>
  <si>
    <t>小計</t>
    <phoneticPr fontId="0" type="noConversion"/>
  </si>
  <si>
    <t>保險俸給</t>
    <phoneticPr fontId="0" type="noConversion"/>
  </si>
  <si>
    <t>每月應繳保險費</t>
    <phoneticPr fontId="0" type="noConversion"/>
  </si>
  <si>
    <r>
      <t>自付部分（</t>
    </r>
    <r>
      <rPr>
        <sz val="12"/>
        <color theme="1"/>
        <rFont val="新細明體"/>
        <family val="2"/>
        <charset val="136"/>
      </rPr>
      <t>35％）</t>
    </r>
    <phoneticPr fontId="0" type="noConversion"/>
  </si>
  <si>
    <r>
      <t>補助部分（</t>
    </r>
    <r>
      <rPr>
        <sz val="12"/>
        <color theme="1"/>
        <rFont val="新細明體"/>
        <family val="2"/>
        <charset val="136"/>
      </rPr>
      <t>65％）</t>
    </r>
    <phoneticPr fontId="0" type="noConversion"/>
  </si>
  <si>
    <t>每日應繳保險費</t>
    <phoneticPr fontId="0" type="noConversion"/>
  </si>
  <si>
    <t>每日應繳補助部分</t>
    <phoneticPr fontId="0" type="noConversion"/>
  </si>
  <si>
    <t>投保金額等級</t>
    <phoneticPr fontId="0" type="noConversion"/>
  </si>
  <si>
    <t>月投保金額</t>
    <phoneticPr fontId="0" type="noConversion"/>
  </si>
  <si>
    <t>本人</t>
    <phoneticPr fontId="0" type="noConversion"/>
  </si>
  <si>
    <r>
      <t>本人及</t>
    </r>
    <r>
      <rPr>
        <sz val="12"/>
        <color theme="1"/>
        <rFont val="新細明體"/>
        <family val="2"/>
        <charset val="136"/>
      </rPr>
      <t>1眷口</t>
    </r>
    <phoneticPr fontId="0" type="noConversion"/>
  </si>
  <si>
    <r>
      <t>本人及</t>
    </r>
    <r>
      <rPr>
        <sz val="12"/>
        <color theme="1"/>
        <rFont val="新細明體"/>
        <family val="2"/>
        <charset val="136"/>
      </rPr>
      <t>2眷口</t>
    </r>
    <phoneticPr fontId="0" type="noConversion"/>
  </si>
  <si>
    <r>
      <t>本人及</t>
    </r>
    <r>
      <rPr>
        <sz val="12"/>
        <color theme="1"/>
        <rFont val="新細明體"/>
        <family val="2"/>
        <charset val="136"/>
      </rPr>
      <t>3眷口</t>
    </r>
    <phoneticPr fontId="0" type="noConversion"/>
  </si>
  <si>
    <r>
      <t>本人及</t>
    </r>
    <r>
      <rPr>
        <sz val="12"/>
        <color theme="1"/>
        <rFont val="新細明體"/>
        <family val="2"/>
        <charset val="136"/>
      </rPr>
      <t>4眷口</t>
    </r>
    <phoneticPr fontId="0" type="noConversion"/>
  </si>
  <si>
    <r>
      <t>本人及</t>
    </r>
    <r>
      <rPr>
        <sz val="12"/>
        <color theme="1"/>
        <rFont val="新細明體"/>
        <family val="2"/>
        <charset val="136"/>
      </rPr>
      <t>5眷口</t>
    </r>
    <phoneticPr fontId="0" type="noConversion"/>
  </si>
  <si>
    <t>投保單位負擔金額</t>
    <phoneticPr fontId="0" type="noConversion"/>
  </si>
  <si>
    <t>褔利互助俸額表</t>
    <phoneticPr fontId="0" type="noConversion"/>
  </si>
  <si>
    <t>俸點</t>
    <phoneticPr fontId="0" type="noConversion"/>
  </si>
  <si>
    <t>俸額</t>
    <phoneticPr fontId="0" type="noConversion"/>
  </si>
  <si>
    <t>福利互助俸額</t>
    <phoneticPr fontId="0" type="noConversion"/>
  </si>
  <si>
    <t>相當簡任</t>
    <phoneticPr fontId="0" type="noConversion"/>
  </si>
  <si>
    <t>消費明細表</t>
    <phoneticPr fontId="0" type="noConversion"/>
  </si>
  <si>
    <t>日期</t>
    <phoneticPr fontId="0" type="noConversion"/>
  </si>
  <si>
    <t>項目</t>
    <phoneticPr fontId="0" type="noConversion"/>
  </si>
  <si>
    <t>收入</t>
    <phoneticPr fontId="0" type="noConversion"/>
  </si>
  <si>
    <t>支出</t>
    <phoneticPr fontId="0" type="noConversion"/>
  </si>
  <si>
    <t>結餘</t>
    <phoneticPr fontId="0" type="noConversion"/>
  </si>
  <si>
    <t>薪資</t>
    <phoneticPr fontId="0" type="noConversion"/>
  </si>
  <si>
    <t>伙食費</t>
    <phoneticPr fontId="0" type="noConversion"/>
  </si>
  <si>
    <t>看電影</t>
    <phoneticPr fontId="0" type="noConversion"/>
  </si>
  <si>
    <t>油費</t>
    <phoneticPr fontId="0" type="noConversion"/>
  </si>
  <si>
    <t>工作獎金</t>
    <phoneticPr fontId="0" type="noConversion"/>
  </si>
  <si>
    <t>風起雲湧</t>
    <phoneticPr fontId="0" type="noConversion"/>
  </si>
  <si>
    <t>變化多端</t>
    <phoneticPr fontId="0" type="noConversion"/>
  </si>
  <si>
    <t>瞬息萬變</t>
    <phoneticPr fontId="0" type="noConversion"/>
  </si>
  <si>
    <t>世界情勢瞬息</t>
    <phoneticPr fontId="0" type="noConversion"/>
  </si>
  <si>
    <t>世界情勢瞬息變化多端</t>
    <phoneticPr fontId="0" type="noConversion"/>
  </si>
  <si>
    <t>星期日</t>
    <phoneticPr fontId="0" type="noConversion"/>
  </si>
  <si>
    <t>星期一</t>
  </si>
  <si>
    <t>星期二</t>
  </si>
  <si>
    <t>星期三</t>
  </si>
  <si>
    <t>星期四</t>
  </si>
  <si>
    <t>星期五</t>
  </si>
  <si>
    <t>星期六</t>
  </si>
  <si>
    <t>星期日</t>
  </si>
  <si>
    <t>第二季</t>
  </si>
  <si>
    <t>第三季</t>
  </si>
  <si>
    <t>第四季</t>
  </si>
  <si>
    <t>第一季</t>
  </si>
  <si>
    <t>甲</t>
    <phoneticPr fontId="0" type="noConversion"/>
  </si>
  <si>
    <t>丙</t>
  </si>
  <si>
    <t>丁</t>
  </si>
  <si>
    <t>戊</t>
  </si>
  <si>
    <t>己</t>
  </si>
  <si>
    <t>庚</t>
  </si>
  <si>
    <t>辛</t>
  </si>
  <si>
    <t>壬</t>
  </si>
  <si>
    <t>癸</t>
  </si>
  <si>
    <t>寅</t>
  </si>
  <si>
    <t>卯</t>
  </si>
  <si>
    <t>辰</t>
  </si>
  <si>
    <t>巳</t>
  </si>
  <si>
    <t>午</t>
  </si>
  <si>
    <t>未</t>
  </si>
  <si>
    <t>申</t>
  </si>
  <si>
    <t>酉</t>
  </si>
  <si>
    <t>七月</t>
  </si>
  <si>
    <t>八月</t>
  </si>
  <si>
    <t>九月</t>
  </si>
  <si>
    <t>十月</t>
  </si>
  <si>
    <t>牛</t>
    <phoneticPr fontId="0" type="noConversion"/>
  </si>
  <si>
    <t>虎</t>
    <phoneticPr fontId="0" type="noConversion"/>
  </si>
  <si>
    <t>兔</t>
    <phoneticPr fontId="0" type="noConversion"/>
  </si>
  <si>
    <t>龍</t>
    <phoneticPr fontId="0" type="noConversion"/>
  </si>
  <si>
    <t>馬</t>
    <phoneticPr fontId="0" type="noConversion"/>
  </si>
  <si>
    <t>羊</t>
    <phoneticPr fontId="0" type="noConversion"/>
  </si>
  <si>
    <t>猴</t>
    <phoneticPr fontId="0" type="noConversion"/>
  </si>
  <si>
    <t>雞</t>
    <phoneticPr fontId="0" type="noConversion"/>
  </si>
  <si>
    <t>QTR2</t>
    <phoneticPr fontId="0" type="noConversion"/>
  </si>
  <si>
    <t>QTR4</t>
    <phoneticPr fontId="0" type="noConversion"/>
  </si>
  <si>
    <t>財務</t>
    <phoneticPr fontId="0" type="noConversion"/>
  </si>
  <si>
    <t>公關</t>
    <phoneticPr fontId="0" type="noConversion"/>
  </si>
  <si>
    <t>資訊</t>
    <phoneticPr fontId="0" type="noConversion"/>
  </si>
  <si>
    <t>研發</t>
    <phoneticPr fontId="0" type="noConversion"/>
  </si>
  <si>
    <t>生產</t>
    <phoneticPr fontId="0" type="noConversion"/>
  </si>
  <si>
    <t>豬</t>
    <phoneticPr fontId="0" type="noConversion"/>
  </si>
  <si>
    <t>第 2 名</t>
  </si>
  <si>
    <t>第 3 名</t>
  </si>
  <si>
    <t>第 4 名</t>
  </si>
  <si>
    <t>第 5 名</t>
  </si>
  <si>
    <t>第 6 名</t>
  </si>
  <si>
    <t>第一季</t>
    <phoneticPr fontId="0" type="noConversion"/>
  </si>
  <si>
    <t>乙</t>
    <phoneticPr fontId="0" type="noConversion"/>
  </si>
  <si>
    <t>子</t>
    <phoneticPr fontId="0" type="noConversion"/>
  </si>
  <si>
    <t>丑</t>
    <phoneticPr fontId="0" type="noConversion"/>
  </si>
  <si>
    <t>一月</t>
    <phoneticPr fontId="0" type="noConversion"/>
  </si>
  <si>
    <t>鼠</t>
    <phoneticPr fontId="0" type="noConversion"/>
  </si>
  <si>
    <t>蛇</t>
    <phoneticPr fontId="0" type="noConversion"/>
  </si>
  <si>
    <t>QTR1</t>
    <phoneticPr fontId="0" type="noConversion"/>
  </si>
  <si>
    <t>QTR3</t>
    <phoneticPr fontId="0" type="noConversion"/>
  </si>
  <si>
    <t>行政</t>
    <phoneticPr fontId="0" type="noConversion"/>
  </si>
  <si>
    <t>業務</t>
    <phoneticPr fontId="0" type="noConversion"/>
  </si>
  <si>
    <t>企劃</t>
    <phoneticPr fontId="0" type="noConversion"/>
  </si>
  <si>
    <t>狗</t>
    <phoneticPr fontId="0" type="noConversion"/>
  </si>
  <si>
    <t>第 1 名</t>
    <phoneticPr fontId="0" type="noConversion"/>
  </si>
  <si>
    <t>使用統計資料</t>
    <phoneticPr fontId="7" type="noConversion"/>
  </si>
  <si>
    <t>頻道分類</t>
    <phoneticPr fontId="7" type="noConversion"/>
  </si>
  <si>
    <t>啟用數目</t>
    <phoneticPr fontId="7" type="noConversion"/>
  </si>
  <si>
    <t>頻道</t>
    <phoneticPr fontId="7" type="noConversion"/>
  </si>
  <si>
    <t>啟用日期</t>
    <phoneticPr fontId="7" type="noConversion"/>
  </si>
  <si>
    <t>第一季</t>
    <phoneticPr fontId="7" type="noConversion"/>
  </si>
  <si>
    <t>小計</t>
    <phoneticPr fontId="7" type="noConversion"/>
  </si>
  <si>
    <t>社群</t>
    <phoneticPr fontId="7" type="noConversion"/>
  </si>
  <si>
    <t>新聞</t>
    <phoneticPr fontId="7" type="noConversion"/>
  </si>
  <si>
    <t>股市</t>
    <phoneticPr fontId="7" type="noConversion"/>
  </si>
  <si>
    <t>運動</t>
    <phoneticPr fontId="7" type="noConversion"/>
  </si>
  <si>
    <t>郵件</t>
    <phoneticPr fontId="7" type="noConversion"/>
  </si>
  <si>
    <t>音樂</t>
    <phoneticPr fontId="7" type="noConversion"/>
  </si>
  <si>
    <t>簡訊</t>
    <phoneticPr fontId="7" type="noConversion"/>
  </si>
  <si>
    <t>購物</t>
    <phoneticPr fontId="7" type="noConversion"/>
  </si>
  <si>
    <t xml:space="preserve"> 每一個人</t>
    <phoneticPr fontId="5" type="noConversion"/>
  </si>
  <si>
    <t>都會有自己的理想與目標</t>
    <phoneticPr fontId="5" type="noConversion"/>
  </si>
  <si>
    <t>條件</t>
    <phoneticPr fontId="17" type="noConversion"/>
  </si>
  <si>
    <t>年利率</t>
    <phoneticPr fontId="17" type="noConversion"/>
  </si>
  <si>
    <t>貸款期</t>
    <phoneticPr fontId="17" type="noConversion"/>
  </si>
  <si>
    <t>貸款總額</t>
    <phoneticPr fontId="17" type="noConversion"/>
  </si>
  <si>
    <r>
      <t>20</t>
    </r>
    <r>
      <rPr>
        <sz val="10"/>
        <rFont val="細明體"/>
        <family val="3"/>
        <charset val="136"/>
      </rPr>
      <t>年</t>
    </r>
    <phoneticPr fontId="17" type="noConversion"/>
  </si>
  <si>
    <t>函數之引數</t>
    <phoneticPr fontId="17" type="noConversion"/>
  </si>
  <si>
    <t>利率</t>
    <phoneticPr fontId="17" type="noConversion"/>
  </si>
  <si>
    <t>貸款期數</t>
    <phoneticPr fontId="17" type="noConversion"/>
  </si>
  <si>
    <r>
      <t>每月還款</t>
    </r>
    <r>
      <rPr>
        <b/>
        <sz val="10"/>
        <color indexed="9"/>
        <rFont val="Arial"/>
        <family val="2"/>
      </rPr>
      <t>(</t>
    </r>
    <r>
      <rPr>
        <b/>
        <sz val="10"/>
        <color indexed="9"/>
        <rFont val="細明體"/>
        <family val="3"/>
        <charset val="136"/>
      </rPr>
      <t>本利合</t>
    </r>
    <r>
      <rPr>
        <b/>
        <sz val="10"/>
        <color indexed="9"/>
        <rFont val="Arial"/>
        <family val="2"/>
      </rPr>
      <t>)</t>
    </r>
    <phoneticPr fontId="17" type="noConversion"/>
  </si>
  <si>
    <r>
      <t>400</t>
    </r>
    <r>
      <rPr>
        <sz val="10"/>
        <rFont val="細明體"/>
        <family val="3"/>
        <charset val="136"/>
      </rPr>
      <t>萬</t>
    </r>
    <phoneticPr fontId="17" type="noConversion"/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</si>
</sst>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176" formatCode="yyyy&quot;年&quot;mm&quot;月&quot;dd&quot;日&quot;"/>
    <numFmt numFmtId="177" formatCode="0_ "/>
    <numFmt numFmtId="178" formatCode="#,##0_ "/>
    <numFmt numFmtId="179" formatCode="_(* #,##0.00_);_(* \(#,##0.00\);_(* &quot;-&quot;??_);_(@_)"/>
    <numFmt numFmtId="180" formatCode="_(* #,##0_);_(* \(#,##0\);_(* &quot;-&quot;??_);_(@_)"/>
    <numFmt numFmtId="181" formatCode="&quot;$&quot;#,##0_);\(&quot;$&quot;#,##0\)"/>
    <numFmt numFmtId="182" formatCode="0.000%"/>
  </numFmts>
  <fonts count="22">
    <font>
      <sz val="12"/>
      <color theme="1"/>
      <name val="新細明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</font>
    <font>
      <sz val="10"/>
      <name val="Arial"/>
      <family val="2"/>
    </font>
    <font>
      <b/>
      <i/>
      <sz val="6"/>
      <color indexed="12"/>
      <name val="Arial"/>
      <family val="2"/>
    </font>
    <font>
      <sz val="9"/>
      <name val="新細明體"/>
      <family val="2"/>
      <charset val="136"/>
    </font>
    <font>
      <b/>
      <sz val="11"/>
      <color indexed="9"/>
      <name val="細明體"/>
      <family val="3"/>
      <charset val="136"/>
    </font>
    <font>
      <sz val="8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細明體"/>
      <family val="3"/>
      <charset val="136"/>
    </font>
    <font>
      <b/>
      <sz val="9"/>
      <color indexed="9"/>
      <name val="Arial"/>
      <family val="2"/>
    </font>
    <font>
      <b/>
      <sz val="8"/>
      <color indexed="8"/>
      <name val="細明體"/>
      <family val="3"/>
      <charset val="136"/>
    </font>
    <font>
      <b/>
      <sz val="10"/>
      <color indexed="8"/>
      <name val="細明體"/>
      <family val="3"/>
      <charset val="136"/>
    </font>
    <font>
      <sz val="8"/>
      <name val="細明體"/>
      <family val="3"/>
      <charset val="136"/>
    </font>
    <font>
      <b/>
      <sz val="8"/>
      <name val="Arial"/>
      <family val="2"/>
    </font>
    <font>
      <b/>
      <sz val="12"/>
      <name val="Courier"/>
      <family val="3"/>
    </font>
    <font>
      <b/>
      <sz val="12"/>
      <name val="CFShouSung"/>
      <family val="1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b/>
      <sz val="10"/>
      <color theme="0"/>
      <name val="細明體"/>
      <family val="3"/>
      <charset val="136"/>
    </font>
    <font>
      <b/>
      <sz val="10"/>
      <color indexed="9"/>
      <name val="Arial"/>
      <family val="2"/>
    </font>
    <font>
      <b/>
      <sz val="10"/>
      <color indexed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-0.249977111117893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</patternFill>
    </fill>
    <fill>
      <patternFill patternType="solid">
        <fgColor rgb="FF00B0F0"/>
      </patternFill>
    </fill>
    <fill>
      <patternFill patternType="solid">
        <fgColor rgb="FFC00000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179" fontId="3" fillId="0" borderId="0" applyFont="0" applyFill="0" applyBorder="0" applyAlignment="0" applyProtection="0"/>
    <xf numFmtId="181" fontId="15" fillId="0" borderId="0" applyFill="0" applyBorder="0" applyProtection="0">
      <alignment horizontal="right"/>
    </xf>
    <xf numFmtId="0" fontId="16" fillId="0" borderId="0" applyBorder="0">
      <alignment horizontal="center"/>
    </xf>
    <xf numFmtId="0" fontId="1" fillId="6" borderId="0" applyNumberFormat="0" applyBorder="0" applyAlignment="0" applyProtection="0">
      <alignment vertical="center"/>
    </xf>
  </cellStyleXfs>
  <cellXfs count="74">
    <xf numFmtId="0" fontId="0" fillId="0" borderId="0" xfId="0"/>
    <xf numFmtId="0" fontId="0" fillId="0" borderId="1" xfId="0" applyBorder="1"/>
    <xf numFmtId="176" fontId="0" fillId="0" borderId="0" xfId="0" applyNumberFormat="1"/>
    <xf numFmtId="177" fontId="0" fillId="0" borderId="0" xfId="0" applyNumberFormat="1"/>
    <xf numFmtId="0" fontId="2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5" borderId="1" xfId="0" applyFont="1" applyFill="1" applyBorder="1"/>
    <xf numFmtId="0" fontId="0" fillId="6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8" fontId="0" fillId="0" borderId="1" xfId="0" applyNumberFormat="1" applyBorder="1"/>
    <xf numFmtId="178" fontId="0" fillId="6" borderId="1" xfId="0" applyNumberFormat="1" applyFill="1" applyBorder="1"/>
    <xf numFmtId="178" fontId="0" fillId="4" borderId="1" xfId="0" applyNumberFormat="1" applyFill="1" applyBorder="1"/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4" fillId="22" borderId="0" xfId="1" applyFont="1" applyFill="1"/>
    <xf numFmtId="0" fontId="3" fillId="22" borderId="0" xfId="1" applyFill="1"/>
    <xf numFmtId="0" fontId="11" fillId="24" borderId="4" xfId="1" applyFont="1" applyFill="1" applyBorder="1" applyAlignment="1">
      <alignment horizontal="center"/>
    </xf>
    <xf numFmtId="0" fontId="11" fillId="24" borderId="5" xfId="1" applyFont="1" applyFill="1" applyBorder="1" applyAlignment="1">
      <alignment horizontal="center"/>
    </xf>
    <xf numFmtId="0" fontId="12" fillId="24" borderId="5" xfId="1" applyFont="1" applyFill="1" applyBorder="1" applyAlignment="1">
      <alignment horizontal="center"/>
    </xf>
    <xf numFmtId="0" fontId="13" fillId="22" borderId="0" xfId="1" applyFont="1" applyFill="1" applyAlignment="1">
      <alignment horizontal="right"/>
    </xf>
    <xf numFmtId="14" fontId="7" fillId="22" borderId="0" xfId="1" applyNumberFormat="1" applyFont="1" applyFill="1" applyAlignment="1">
      <alignment horizontal="center"/>
    </xf>
    <xf numFmtId="180" fontId="7" fillId="22" borderId="0" xfId="2" applyNumberFormat="1" applyFont="1" applyFill="1" applyAlignment="1">
      <alignment horizontal="right"/>
    </xf>
    <xf numFmtId="180" fontId="7" fillId="22" borderId="0" xfId="2" applyNumberFormat="1" applyFont="1" applyFill="1"/>
    <xf numFmtId="180" fontId="7" fillId="22" borderId="0" xfId="1" applyNumberFormat="1" applyFont="1" applyFill="1"/>
    <xf numFmtId="0" fontId="7" fillId="22" borderId="0" xfId="1" applyNumberFormat="1" applyFont="1" applyFill="1"/>
    <xf numFmtId="0" fontId="3" fillId="22" borderId="0" xfId="1" applyFill="1" applyAlignment="1">
      <alignment horizontal="center"/>
    </xf>
    <xf numFmtId="180" fontId="14" fillId="22" borderId="6" xfId="2" applyNumberFormat="1" applyFont="1" applyFill="1" applyBorder="1" applyAlignment="1">
      <alignment horizontal="right"/>
    </xf>
    <xf numFmtId="180" fontId="14" fillId="22" borderId="6" xfId="2" applyNumberFormat="1" applyFont="1" applyFill="1" applyBorder="1"/>
    <xf numFmtId="180" fontId="7" fillId="22" borderId="0" xfId="2" applyNumberFormat="1" applyFont="1" applyFill="1" applyAlignment="1">
      <alignment horizontal="center"/>
    </xf>
    <xf numFmtId="0" fontId="0" fillId="27" borderId="0" xfId="0" applyFill="1"/>
    <xf numFmtId="0" fontId="0" fillId="26" borderId="0" xfId="0" applyFill="1"/>
    <xf numFmtId="0" fontId="0" fillId="28" borderId="0" xfId="0" applyFill="1"/>
    <xf numFmtId="0" fontId="0" fillId="0" borderId="0" xfId="0" applyNumberFormat="1"/>
    <xf numFmtId="0" fontId="18" fillId="29" borderId="1" xfId="0" applyFont="1" applyFill="1" applyBorder="1" applyAlignment="1">
      <alignment horizontal="center"/>
    </xf>
    <xf numFmtId="9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8" fillId="30" borderId="0" xfId="0" applyFont="1" applyFill="1" applyAlignment="1">
      <alignment horizontal="right"/>
    </xf>
    <xf numFmtId="0" fontId="18" fillId="30" borderId="1" xfId="0" applyFont="1" applyFill="1" applyBorder="1" applyAlignment="1">
      <alignment horizontal="center"/>
    </xf>
    <xf numFmtId="0" fontId="19" fillId="31" borderId="0" xfId="0" applyFont="1" applyFill="1" applyAlignment="1">
      <alignment horizontal="center"/>
    </xf>
    <xf numFmtId="182" fontId="0" fillId="10" borderId="1" xfId="0" applyNumberFormat="1" applyFill="1" applyBorder="1" applyAlignment="1">
      <alignment horizontal="center"/>
    </xf>
    <xf numFmtId="8" fontId="0" fillId="0" borderId="0" xfId="0" applyNumberFormat="1"/>
    <xf numFmtId="0" fontId="2" fillId="2" borderId="1" xfId="0" applyFont="1" applyFill="1" applyBorder="1"/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6" fillId="25" borderId="0" xfId="1" applyFont="1" applyFill="1" applyAlignment="1">
      <alignment horizontal="center" vertical="center"/>
    </xf>
    <xf numFmtId="0" fontId="8" fillId="25" borderId="0" xfId="1" applyFont="1" applyFill="1" applyAlignment="1">
      <alignment horizontal="center" vertical="center"/>
    </xf>
    <xf numFmtId="0" fontId="9" fillId="23" borderId="2" xfId="1" applyFont="1" applyFill="1" applyBorder="1" applyAlignment="1">
      <alignment horizontal="center" vertical="center"/>
    </xf>
    <xf numFmtId="0" fontId="10" fillId="23" borderId="2" xfId="1" applyFont="1" applyFill="1" applyBorder="1" applyAlignment="1">
      <alignment horizontal="center" vertical="center"/>
    </xf>
    <xf numFmtId="0" fontId="9" fillId="23" borderId="3" xfId="1" applyFont="1" applyFill="1" applyBorder="1" applyAlignment="1">
      <alignment horizontal="center" vertical="center"/>
    </xf>
    <xf numFmtId="0" fontId="10" fillId="23" borderId="0" xfId="1" applyFont="1" applyFill="1" applyBorder="1" applyAlignment="1">
      <alignment horizontal="center" vertical="center"/>
    </xf>
    <xf numFmtId="0" fontId="6" fillId="32" borderId="0" xfId="1" applyFont="1" applyFill="1" applyAlignment="1">
      <alignment horizontal="center" vertical="center"/>
    </xf>
    <xf numFmtId="0" fontId="8" fillId="32" borderId="0" xfId="1" applyFont="1" applyFill="1" applyAlignment="1">
      <alignment horizontal="center" vertical="center"/>
    </xf>
    <xf numFmtId="0" fontId="9" fillId="33" borderId="2" xfId="1" applyFont="1" applyFill="1" applyBorder="1" applyAlignment="1">
      <alignment horizontal="center" vertical="center"/>
    </xf>
    <xf numFmtId="0" fontId="10" fillId="33" borderId="2" xfId="1" applyFont="1" applyFill="1" applyBorder="1" applyAlignment="1">
      <alignment horizontal="center" vertical="center"/>
    </xf>
    <xf numFmtId="0" fontId="9" fillId="33" borderId="3" xfId="1" applyFont="1" applyFill="1" applyBorder="1" applyAlignment="1">
      <alignment horizontal="center" vertical="center"/>
    </xf>
    <xf numFmtId="0" fontId="10" fillId="33" borderId="0" xfId="1" applyFont="1" applyFill="1" applyBorder="1" applyAlignment="1">
      <alignment horizontal="center" vertical="center"/>
    </xf>
    <xf numFmtId="0" fontId="1" fillId="6" borderId="0" xfId="5" applyAlignment="1"/>
    <xf numFmtId="0" fontId="1" fillId="34" borderId="0" xfId="5" applyFill="1" applyAlignment="1"/>
    <xf numFmtId="0" fontId="1" fillId="18" borderId="0" xfId="5" applyFill="1" applyAlignment="1"/>
    <xf numFmtId="0" fontId="1" fillId="12" borderId="0" xfId="5" applyFill="1" applyAlignment="1"/>
  </cellXfs>
  <cellStyles count="6">
    <cellStyle name="20% - 輔色6" xfId="5" builtinId="50"/>
    <cellStyle name="一般" xfId="0" builtinId="0"/>
    <cellStyle name="一般 2" xfId="1"/>
    <cellStyle name="千分位 2" xfId="2"/>
    <cellStyle name="貨幣-無小數位" xfId="3"/>
    <cellStyle name="標題文字" xfId="4"/>
  </cellStyles>
  <dxfs count="0"/>
  <tableStyles count="0" defaultTableStyle="TableStyleMedium9" defaultPivotStyle="PivotStyleLight16"/>
  <colors>
    <mruColors>
      <color rgb="FFCCCCFF"/>
      <color rgb="FFCCFFCC"/>
      <color rgb="FF660066"/>
      <color rgb="FFFFCCFF"/>
      <color rgb="FFFFFFCC"/>
      <color rgb="FFFFCCCC"/>
      <color rgb="FFCC9900"/>
      <color rgb="FFFF3399"/>
      <color rgb="FFFF9933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0</xdr:row>
      <xdr:rowOff>142875</xdr:rowOff>
    </xdr:from>
    <xdr:to>
      <xdr:col>9</xdr:col>
      <xdr:colOff>9526</xdr:colOff>
      <xdr:row>1</xdr:row>
      <xdr:rowOff>314325</xdr:rowOff>
    </xdr:to>
    <xdr:sp macro="" textlink="">
      <xdr:nvSpPr>
        <xdr:cNvPr id="5" name="矩形 4"/>
        <xdr:cNvSpPr>
          <a:spLocks noChangeArrowheads="1"/>
        </xdr:cNvSpPr>
      </xdr:nvSpPr>
      <xdr:spPr bwMode="auto">
        <a:xfrm>
          <a:off x="333376" y="142875"/>
          <a:ext cx="6029325" cy="333375"/>
        </a:xfrm>
        <a:prstGeom prst="rect">
          <a:avLst/>
        </a:prstGeom>
        <a:gradFill flip="none" rotWithShape="1">
          <a:gsLst>
            <a:gs pos="0">
              <a:schemeClr val="bg1">
                <a:shade val="95000"/>
              </a:schemeClr>
            </a:gs>
            <a:gs pos="39999">
              <a:schemeClr val="accent5">
                <a:tint val="20000"/>
              </a:schemeClr>
            </a:gs>
            <a:gs pos="56000">
              <a:schemeClr val="accent5">
                <a:tint val="40000"/>
              </a:schemeClr>
            </a:gs>
            <a:gs pos="88000">
              <a:schemeClr val="accent5">
                <a:tint val="60000"/>
              </a:schemeClr>
            </a:gs>
          </a:gsLst>
          <a:lin ang="0" scaled="1"/>
          <a:tileRect/>
        </a:gradFill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TW" altLang="en-US" sz="2200" b="1" i="0" strike="noStrike" smtClean="0">
              <a:solidFill>
                <a:srgbClr val="00A4DE"/>
              </a:solidFill>
              <a:latin typeface="Arial"/>
              <a:cs typeface="Arial"/>
            </a:rPr>
            <a:t>恩光 </a:t>
          </a:r>
          <a:r>
            <a:rPr lang="zh-TW" altLang="en-US" sz="1600" b="1" i="0" strike="noStrike" smtClean="0">
              <a:solidFill>
                <a:sysClr val="windowText" lastClr="000000"/>
              </a:solidFill>
              <a:latin typeface="Arial"/>
              <a:cs typeface="Arial"/>
            </a:rPr>
            <a:t>技術團隊</a:t>
          </a:r>
          <a:endParaRPr lang="zh-TW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PERS/CAPRAPSCH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/>
      <sheetData sheetId="1"/>
      <sheetData sheetId="2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>
            <v>0</v>
          </cell>
          <cell r="BJ117">
            <v>75000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>
            <v>0</v>
          </cell>
          <cell r="BJ118">
            <v>155714.29</v>
          </cell>
          <cell r="BK118">
            <v>130000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1800</v>
          </cell>
          <cell r="BG119">
            <v>3600</v>
          </cell>
          <cell r="BH119">
            <v>5400</v>
          </cell>
          <cell r="BI119">
            <v>0</v>
          </cell>
          <cell r="BJ119">
            <v>7200</v>
          </cell>
          <cell r="BK119">
            <v>7200</v>
          </cell>
          <cell r="BL119">
            <v>7200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8000</v>
          </cell>
          <cell r="BH120">
            <v>10000</v>
          </cell>
          <cell r="BI120">
            <v>0</v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</row>
        <row r="154">
          <cell r="S154" t="str">
            <v>COST TO DATE</v>
          </cell>
          <cell r="V154" t="str">
            <v>DIRECT TO DATE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</row>
        <row r="186">
          <cell r="T186" t="str">
            <v>BUDGET FORECAST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J196">
            <v>0</v>
          </cell>
          <cell r="BK196">
            <v>0</v>
          </cell>
          <cell r="BT196">
            <v>35870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J197">
            <v>0</v>
          </cell>
          <cell r="BK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</row>
        <row r="217">
          <cell r="T217" t="str">
            <v>BUDGET FORECAST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</row>
        <row r="229">
          <cell r="V229" t="str">
            <v>PROJECTED STREET</v>
          </cell>
          <cell r="X229">
            <v>36122.220141999998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</row>
        <row r="238">
          <cell r="T238" t="str">
            <v>BUDGET FORECAST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</row>
        <row r="250">
          <cell r="V250" t="str">
            <v>PROJECTED STREET</v>
          </cell>
          <cell r="X250">
            <v>36184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</row>
        <row r="259">
          <cell r="T259" t="str">
            <v>BUDGET FORECAST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>
            <v>0</v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>
            <v>0</v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>
            <v>0</v>
          </cell>
          <cell r="U11">
            <v>0</v>
          </cell>
          <cell r="V11">
            <v>0</v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>
            <v>0</v>
          </cell>
          <cell r="U12">
            <v>0</v>
          </cell>
          <cell r="V12">
            <v>0</v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>
            <v>0</v>
          </cell>
          <cell r="U13">
            <v>0</v>
          </cell>
          <cell r="V13">
            <v>0</v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>
            <v>0</v>
          </cell>
          <cell r="U14">
            <v>0</v>
          </cell>
          <cell r="V14">
            <v>0</v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>
            <v>0</v>
          </cell>
          <cell r="U20">
            <v>0</v>
          </cell>
          <cell r="V20">
            <v>0</v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>
            <v>0</v>
          </cell>
          <cell r="U21">
            <v>0</v>
          </cell>
          <cell r="V21">
            <v>0</v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>
            <v>0</v>
          </cell>
          <cell r="U22">
            <v>0</v>
          </cell>
          <cell r="V22">
            <v>0</v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>
            <v>0</v>
          </cell>
          <cell r="U23">
            <v>0</v>
          </cell>
          <cell r="V23">
            <v>0</v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>
            <v>0</v>
          </cell>
          <cell r="U24">
            <v>0</v>
          </cell>
          <cell r="V24">
            <v>0</v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>
            <v>0</v>
          </cell>
          <cell r="U25">
            <v>0</v>
          </cell>
          <cell r="V25">
            <v>0</v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>
            <v>0</v>
          </cell>
          <cell r="U26">
            <v>0</v>
          </cell>
          <cell r="V26">
            <v>0</v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>
            <v>0</v>
          </cell>
          <cell r="U33">
            <v>0</v>
          </cell>
          <cell r="V33">
            <v>0</v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>
            <v>0</v>
          </cell>
          <cell r="U35">
            <v>0</v>
          </cell>
          <cell r="V35">
            <v>0</v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>
            <v>0</v>
          </cell>
          <cell r="U36">
            <v>0</v>
          </cell>
          <cell r="V36">
            <v>0</v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>
            <v>0</v>
          </cell>
          <cell r="U37">
            <v>0</v>
          </cell>
          <cell r="V37">
            <v>0</v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>
            <v>0</v>
          </cell>
          <cell r="U38">
            <v>0</v>
          </cell>
          <cell r="V38">
            <v>0</v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>
            <v>0</v>
          </cell>
          <cell r="U44">
            <v>0</v>
          </cell>
          <cell r="V44">
            <v>0</v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>
            <v>0</v>
          </cell>
          <cell r="U46">
            <v>0</v>
          </cell>
          <cell r="V46">
            <v>0</v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>
            <v>0</v>
          </cell>
          <cell r="U47">
            <v>0</v>
          </cell>
          <cell r="V47">
            <v>0</v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>
            <v>0</v>
          </cell>
          <cell r="U48">
            <v>0</v>
          </cell>
          <cell r="V48">
            <v>0</v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>
            <v>0</v>
          </cell>
          <cell r="U49">
            <v>0</v>
          </cell>
          <cell r="V49">
            <v>0</v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>
            <v>0</v>
          </cell>
          <cell r="U50">
            <v>0</v>
          </cell>
          <cell r="V50">
            <v>0</v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>
            <v>0</v>
          </cell>
          <cell r="U58">
            <v>0</v>
          </cell>
          <cell r="V58">
            <v>0</v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>
            <v>0</v>
          </cell>
          <cell r="U59">
            <v>0</v>
          </cell>
          <cell r="V59">
            <v>0</v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>
            <v>0</v>
          </cell>
          <cell r="U60">
            <v>0</v>
          </cell>
          <cell r="V60">
            <v>0</v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>
            <v>0</v>
          </cell>
          <cell r="U61">
            <v>0</v>
          </cell>
          <cell r="V61">
            <v>0</v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>
            <v>0</v>
          </cell>
          <cell r="U62">
            <v>0</v>
          </cell>
          <cell r="V62">
            <v>0</v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>
            <v>0</v>
          </cell>
          <cell r="U70">
            <v>0</v>
          </cell>
          <cell r="V70">
            <v>0</v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>
            <v>0</v>
          </cell>
          <cell r="U71">
            <v>0</v>
          </cell>
          <cell r="V71">
            <v>0</v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>
            <v>0</v>
          </cell>
          <cell r="U72">
            <v>0</v>
          </cell>
          <cell r="V72">
            <v>0</v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>
            <v>0</v>
          </cell>
          <cell r="U73">
            <v>0</v>
          </cell>
          <cell r="V73">
            <v>0</v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>
            <v>0</v>
          </cell>
          <cell r="U74">
            <v>0</v>
          </cell>
          <cell r="V74">
            <v>0</v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>
            <v>0</v>
          </cell>
          <cell r="U80">
            <v>0</v>
          </cell>
          <cell r="V80">
            <v>0</v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>
            <v>0</v>
          </cell>
          <cell r="U81">
            <v>0</v>
          </cell>
          <cell r="V81">
            <v>0</v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>
            <v>0</v>
          </cell>
          <cell r="U83">
            <v>0</v>
          </cell>
          <cell r="V83">
            <v>0</v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>
            <v>0</v>
          </cell>
          <cell r="U84">
            <v>0</v>
          </cell>
          <cell r="V84">
            <v>0</v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>
            <v>0</v>
          </cell>
          <cell r="U85">
            <v>0</v>
          </cell>
          <cell r="V85">
            <v>0</v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>
            <v>0</v>
          </cell>
          <cell r="U86">
            <v>0</v>
          </cell>
          <cell r="V86">
            <v>0</v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>
            <v>0</v>
          </cell>
          <cell r="U92">
            <v>0</v>
          </cell>
          <cell r="V92">
            <v>0</v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>
            <v>0</v>
          </cell>
          <cell r="U93">
            <v>0</v>
          </cell>
          <cell r="V93">
            <v>0</v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>
            <v>0</v>
          </cell>
          <cell r="U94">
            <v>0</v>
          </cell>
          <cell r="V94">
            <v>0</v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>
            <v>0</v>
          </cell>
          <cell r="U95">
            <v>0</v>
          </cell>
          <cell r="V95">
            <v>0</v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>
            <v>0</v>
          </cell>
          <cell r="U97">
            <v>0</v>
          </cell>
          <cell r="V97">
            <v>0</v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>
            <v>0</v>
          </cell>
          <cell r="U105">
            <v>0</v>
          </cell>
          <cell r="V105">
            <v>0</v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>
            <v>0</v>
          </cell>
          <cell r="U106">
            <v>0</v>
          </cell>
          <cell r="V106">
            <v>0</v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>
            <v>0</v>
          </cell>
          <cell r="U107">
            <v>0</v>
          </cell>
          <cell r="V107">
            <v>0</v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>
            <v>0</v>
          </cell>
          <cell r="U108">
            <v>0</v>
          </cell>
          <cell r="V108">
            <v>0</v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>
            <v>0</v>
          </cell>
          <cell r="U109">
            <v>0</v>
          </cell>
          <cell r="V109">
            <v>0</v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>
            <v>0</v>
          </cell>
          <cell r="U110">
            <v>0</v>
          </cell>
          <cell r="V110">
            <v>0</v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>
            <v>0</v>
          </cell>
          <cell r="U117">
            <v>0</v>
          </cell>
          <cell r="V117">
            <v>0</v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>
            <v>0</v>
          </cell>
          <cell r="U118">
            <v>0</v>
          </cell>
          <cell r="V118">
            <v>0</v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>
            <v>0</v>
          </cell>
          <cell r="U119">
            <v>0</v>
          </cell>
          <cell r="V119">
            <v>0</v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>
            <v>0</v>
          </cell>
          <cell r="U120">
            <v>0</v>
          </cell>
          <cell r="V120">
            <v>0</v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>
            <v>0</v>
          </cell>
          <cell r="U121">
            <v>0</v>
          </cell>
          <cell r="V121">
            <v>0</v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>
            <v>0</v>
          </cell>
          <cell r="U130">
            <v>0</v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>
            <v>0</v>
          </cell>
          <cell r="U131">
            <v>0</v>
          </cell>
          <cell r="V131">
            <v>0</v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>
            <v>0</v>
          </cell>
          <cell r="U138">
            <v>0</v>
          </cell>
          <cell r="V138">
            <v>0</v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>
            <v>0</v>
          </cell>
          <cell r="U139">
            <v>0</v>
          </cell>
          <cell r="V139">
            <v>0</v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>
            <v>0</v>
          </cell>
          <cell r="U140">
            <v>0</v>
          </cell>
          <cell r="V140">
            <v>0</v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>
            <v>0</v>
          </cell>
          <cell r="U148">
            <v>0</v>
          </cell>
          <cell r="V148">
            <v>0</v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>
            <v>0</v>
          </cell>
          <cell r="U150">
            <v>0</v>
          </cell>
          <cell r="V150">
            <v>0</v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>
            <v>0</v>
          </cell>
          <cell r="U158">
            <v>0</v>
          </cell>
          <cell r="V158">
            <v>0</v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>
            <v>0</v>
          </cell>
          <cell r="U159">
            <v>0</v>
          </cell>
          <cell r="V159">
            <v>0</v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/>
      <sheetData sheetId="2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流線">
  <a:themeElements>
    <a:clrScheme name="流線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流線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流線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</sheetPr>
  <dimension ref="B2:I18"/>
  <sheetViews>
    <sheetView showGridLines="0" workbookViewId="0">
      <selection activeCell="D18" sqref="D18"/>
    </sheetView>
  </sheetViews>
  <sheetFormatPr defaultColWidth="9.125" defaultRowHeight="16.5"/>
  <cols>
    <col min="1" max="1" width="6" customWidth="1"/>
    <col min="2" max="2" width="9.625" customWidth="1"/>
    <col min="3" max="9" width="9.375" customWidth="1"/>
    <col min="10" max="11" width="9.625" customWidth="1"/>
    <col min="12" max="12" width="2.375" customWidth="1"/>
  </cols>
  <sheetData>
    <row r="2" spans="2:9" ht="25.5" customHeight="1"/>
    <row r="3" spans="2:9" ht="13.5" customHeight="1"/>
    <row r="4" spans="2:9" ht="12.75" customHeight="1">
      <c r="B4" s="4"/>
      <c r="C4" s="55" t="s">
        <v>0</v>
      </c>
      <c r="D4" s="55"/>
      <c r="E4" s="55"/>
      <c r="F4" s="55" t="s">
        <v>1</v>
      </c>
      <c r="G4" s="55"/>
      <c r="H4" s="55"/>
      <c r="I4" s="5"/>
    </row>
    <row r="5" spans="2:9">
      <c r="B5" s="5"/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5" t="s">
        <v>18</v>
      </c>
    </row>
    <row r="6" spans="2:9" ht="13.5" customHeight="1">
      <c r="B6" s="1" t="s">
        <v>14</v>
      </c>
      <c r="C6" s="11">
        <v>33114.041566209897</v>
      </c>
      <c r="D6" s="11">
        <v>16368.142948698383</v>
      </c>
      <c r="E6" s="11">
        <v>26548.142948698402</v>
      </c>
      <c r="F6" s="11">
        <v>5693.0188909573653</v>
      </c>
      <c r="G6" s="11">
        <v>5843.0188909573653</v>
      </c>
      <c r="H6" s="11">
        <v>6643.0188909573653</v>
      </c>
      <c r="I6" s="11">
        <f t="shared" ref="I6:I15" si="0">SUM(C6:H6)</f>
        <v>94209.384136478766</v>
      </c>
    </row>
    <row r="7" spans="2:9" ht="13.5" customHeight="1">
      <c r="B7" s="8" t="s">
        <v>15</v>
      </c>
      <c r="C7" s="12">
        <v>24407.452620013999</v>
      </c>
      <c r="D7" s="12">
        <v>20477.264931180758</v>
      </c>
      <c r="E7" s="12">
        <v>20657.264931180758</v>
      </c>
      <c r="F7" s="12">
        <v>11563.193151646474</v>
      </c>
      <c r="G7" s="12">
        <v>11713.193151646474</v>
      </c>
      <c r="H7" s="12">
        <v>12513.193151646474</v>
      </c>
      <c r="I7" s="12">
        <f t="shared" si="0"/>
        <v>101331.56193731492</v>
      </c>
    </row>
    <row r="8" spans="2:9" ht="13.5" customHeight="1">
      <c r="B8" s="1" t="s">
        <v>16</v>
      </c>
      <c r="C8" s="11">
        <v>20380.480361339152</v>
      </c>
      <c r="D8" s="11">
        <v>13443.090304269539</v>
      </c>
      <c r="E8" s="11">
        <v>13623.090304269539</v>
      </c>
      <c r="F8" s="11">
        <v>3820.7510605182042</v>
      </c>
      <c r="G8" s="11">
        <v>3970.7510605182042</v>
      </c>
      <c r="H8" s="11">
        <v>4770.7510605182042</v>
      </c>
      <c r="I8" s="11">
        <f t="shared" si="0"/>
        <v>60008.914151432837</v>
      </c>
    </row>
    <row r="9" spans="2:9" ht="13.5" customHeight="1">
      <c r="B9" s="8" t="s">
        <v>11</v>
      </c>
      <c r="C9" s="12">
        <v>18765.764336069828</v>
      </c>
      <c r="D9" s="12">
        <v>12098.469191564684</v>
      </c>
      <c r="E9" s="12">
        <v>12278.469191564684</v>
      </c>
      <c r="F9" s="12">
        <v>3318.190557573168</v>
      </c>
      <c r="G9" s="12">
        <v>3468.190557573168</v>
      </c>
      <c r="H9" s="12">
        <v>4268.190557573168</v>
      </c>
      <c r="I9" s="12">
        <f t="shared" si="0"/>
        <v>54197.274391918691</v>
      </c>
    </row>
    <row r="10" spans="2:9" ht="13.5" customHeight="1">
      <c r="B10" s="1" t="s">
        <v>12</v>
      </c>
      <c r="C10" s="11">
        <v>13525.254066591388</v>
      </c>
      <c r="D10" s="11">
        <v>10694.477370525223</v>
      </c>
      <c r="E10" s="11">
        <v>10874.477370525223</v>
      </c>
      <c r="F10" s="11">
        <v>23657.257301553393</v>
      </c>
      <c r="G10" s="11">
        <v>23807.257301553393</v>
      </c>
      <c r="H10" s="11">
        <v>24607.257301553393</v>
      </c>
      <c r="I10" s="11">
        <f t="shared" si="0"/>
        <v>107165.980712302</v>
      </c>
    </row>
    <row r="11" spans="2:9" ht="13.5" customHeight="1">
      <c r="B11" s="8" t="s">
        <v>13</v>
      </c>
      <c r="C11" s="12">
        <v>8759.7094637897881</v>
      </c>
      <c r="D11" s="12">
        <v>20673.773613696707</v>
      </c>
      <c r="E11" s="12">
        <v>20853.773613696707</v>
      </c>
      <c r="F11" s="12">
        <v>15993.418683431501</v>
      </c>
      <c r="G11" s="12">
        <v>16143.418683431501</v>
      </c>
      <c r="H11" s="12">
        <v>16943.418683431501</v>
      </c>
      <c r="I11" s="12">
        <f t="shared" si="0"/>
        <v>99367.512741477709</v>
      </c>
    </row>
    <row r="12" spans="2:9" ht="13.5" customHeight="1">
      <c r="B12" s="1" t="s">
        <v>9</v>
      </c>
      <c r="C12" s="11">
        <v>14324.668111209448</v>
      </c>
      <c r="D12" s="11">
        <v>24810.490432447281</v>
      </c>
      <c r="E12" s="11">
        <v>24990.490432447281</v>
      </c>
      <c r="F12" s="11">
        <v>1202.5864436780907</v>
      </c>
      <c r="G12" s="11">
        <v>1352.5864436780907</v>
      </c>
      <c r="H12" s="11">
        <v>2152.5864436780907</v>
      </c>
      <c r="I12" s="11">
        <f t="shared" si="0"/>
        <v>68833.408307138292</v>
      </c>
    </row>
    <row r="13" spans="2:9" ht="13.5" customHeight="1">
      <c r="B13" s="8" t="s">
        <v>10</v>
      </c>
      <c r="C13" s="12">
        <v>5917.4413281655325</v>
      </c>
      <c r="D13" s="12">
        <v>23519.386577959533</v>
      </c>
      <c r="E13" s="12">
        <v>23699.386577959533</v>
      </c>
      <c r="F13" s="12">
        <v>17623.186437574386</v>
      </c>
      <c r="G13" s="12">
        <v>17773.186437574386</v>
      </c>
      <c r="H13" s="12">
        <v>18573.186437574386</v>
      </c>
      <c r="I13" s="12">
        <f t="shared" si="0"/>
        <v>107105.77379680777</v>
      </c>
    </row>
    <row r="14" spans="2:9" ht="13.5" customHeight="1">
      <c r="B14" s="1" t="s">
        <v>17</v>
      </c>
      <c r="C14" s="11">
        <v>3612.0181890316476</v>
      </c>
      <c r="D14" s="11">
        <v>20781.644337290567</v>
      </c>
      <c r="E14" s="11">
        <v>20961.644337290567</v>
      </c>
      <c r="F14" s="11">
        <v>9055.407879879147</v>
      </c>
      <c r="G14" s="11">
        <v>9205.407879879147</v>
      </c>
      <c r="H14" s="11">
        <v>10005.407879879147</v>
      </c>
      <c r="I14" s="11">
        <f t="shared" si="0"/>
        <v>73621.530503250222</v>
      </c>
    </row>
    <row r="15" spans="2:9" ht="13.5" customHeight="1">
      <c r="B15" s="7" t="s">
        <v>8</v>
      </c>
      <c r="C15" s="13">
        <v>20686.532181768245</v>
      </c>
      <c r="D15" s="13">
        <v>23288.593401898252</v>
      </c>
      <c r="E15" s="13">
        <v>23468.593401898252</v>
      </c>
      <c r="F15" s="13">
        <v>18849.169896542298</v>
      </c>
      <c r="G15" s="13">
        <v>18999.169896542298</v>
      </c>
      <c r="H15" s="13">
        <v>19799.169896542298</v>
      </c>
      <c r="I15" s="13">
        <f t="shared" si="0"/>
        <v>125091.22867519164</v>
      </c>
    </row>
    <row r="16" spans="2:9" ht="14.25" customHeight="1" thickBot="1">
      <c r="C16" s="3"/>
      <c r="D16" s="3"/>
      <c r="E16" s="3"/>
      <c r="F16" s="3"/>
      <c r="G16" s="3"/>
      <c r="H16" s="3"/>
      <c r="I16" s="3"/>
    </row>
    <row r="17" ht="17.25" thickTop="1"/>
    <row r="18" ht="12" customHeight="1"/>
  </sheetData>
  <mergeCells count="2">
    <mergeCell ref="C4:E4"/>
    <mergeCell ref="F4:H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0066"/>
  </sheetPr>
  <dimension ref="A1:G13"/>
  <sheetViews>
    <sheetView workbookViewId="0">
      <selection activeCell="D13" sqref="D13"/>
    </sheetView>
  </sheetViews>
  <sheetFormatPr defaultRowHeight="16.5"/>
  <sheetData>
    <row r="1" spans="1:7">
      <c r="A1" s="64" t="s">
        <v>123</v>
      </c>
      <c r="B1" s="65"/>
      <c r="C1" s="65"/>
      <c r="D1" s="65"/>
      <c r="E1" s="65"/>
      <c r="F1" s="65"/>
      <c r="G1" s="65"/>
    </row>
    <row r="2" spans="1:7">
      <c r="A2" s="66" t="s">
        <v>124</v>
      </c>
      <c r="B2" s="67"/>
      <c r="C2" s="68" t="s">
        <v>125</v>
      </c>
      <c r="D2" s="69"/>
      <c r="E2" s="69"/>
      <c r="F2" s="69"/>
      <c r="G2" s="69"/>
    </row>
    <row r="3" spans="1:7">
      <c r="A3" s="30" t="s">
        <v>126</v>
      </c>
      <c r="B3" s="31" t="s">
        <v>127</v>
      </c>
      <c r="C3" s="32" t="s">
        <v>128</v>
      </c>
      <c r="D3" s="32" t="s">
        <v>63</v>
      </c>
      <c r="E3" s="32" t="s">
        <v>64</v>
      </c>
      <c r="F3" s="32" t="s">
        <v>65</v>
      </c>
      <c r="G3" s="32" t="s">
        <v>129</v>
      </c>
    </row>
    <row r="4" spans="1:7">
      <c r="A4" s="33" t="s">
        <v>130</v>
      </c>
      <c r="B4" s="34">
        <v>39828</v>
      </c>
      <c r="C4" s="35">
        <v>1360</v>
      </c>
      <c r="D4" s="36">
        <f t="shared" ref="D4:F11" si="0">C4+450</f>
        <v>1810</v>
      </c>
      <c r="E4" s="36">
        <f t="shared" si="0"/>
        <v>2260</v>
      </c>
      <c r="F4" s="36">
        <f t="shared" si="0"/>
        <v>2710</v>
      </c>
      <c r="G4" s="37"/>
    </row>
    <row r="5" spans="1:7">
      <c r="A5" s="33" t="s">
        <v>131</v>
      </c>
      <c r="B5" s="34">
        <v>39828</v>
      </c>
      <c r="C5" s="35">
        <v>4730</v>
      </c>
      <c r="D5" s="36">
        <f t="shared" si="0"/>
        <v>5180</v>
      </c>
      <c r="E5" s="36">
        <f t="shared" si="0"/>
        <v>5630</v>
      </c>
      <c r="F5" s="36">
        <f t="shared" si="0"/>
        <v>6080</v>
      </c>
      <c r="G5" s="38"/>
    </row>
    <row r="6" spans="1:7">
      <c r="A6" s="33" t="s">
        <v>132</v>
      </c>
      <c r="B6" s="34">
        <v>39828</v>
      </c>
      <c r="C6" s="35">
        <v>2496</v>
      </c>
      <c r="D6" s="36">
        <f t="shared" si="0"/>
        <v>2946</v>
      </c>
      <c r="E6" s="36">
        <f t="shared" si="0"/>
        <v>3396</v>
      </c>
      <c r="F6" s="36">
        <f t="shared" si="0"/>
        <v>3846</v>
      </c>
      <c r="G6" s="37"/>
    </row>
    <row r="7" spans="1:7">
      <c r="A7" s="33" t="s">
        <v>133</v>
      </c>
      <c r="B7" s="34">
        <v>39828</v>
      </c>
      <c r="C7" s="35">
        <v>4125</v>
      </c>
      <c r="D7" s="36">
        <f t="shared" si="0"/>
        <v>4575</v>
      </c>
      <c r="E7" s="36">
        <f t="shared" si="0"/>
        <v>5025</v>
      </c>
      <c r="F7" s="36">
        <f t="shared" si="0"/>
        <v>5475</v>
      </c>
      <c r="G7" s="37"/>
    </row>
    <row r="8" spans="1:7">
      <c r="A8" s="33" t="s">
        <v>134</v>
      </c>
      <c r="B8" s="34">
        <v>39828</v>
      </c>
      <c r="C8" s="35">
        <v>5962</v>
      </c>
      <c r="D8" s="36">
        <f t="shared" si="0"/>
        <v>6412</v>
      </c>
      <c r="E8" s="36">
        <f t="shared" si="0"/>
        <v>6862</v>
      </c>
      <c r="F8" s="36">
        <f t="shared" si="0"/>
        <v>7312</v>
      </c>
      <c r="G8" s="37"/>
    </row>
    <row r="9" spans="1:7">
      <c r="A9" s="33" t="s">
        <v>135</v>
      </c>
      <c r="B9" s="34">
        <v>39828</v>
      </c>
      <c r="C9" s="35">
        <v>3539</v>
      </c>
      <c r="D9" s="36">
        <f t="shared" si="0"/>
        <v>3989</v>
      </c>
      <c r="E9" s="36">
        <f t="shared" si="0"/>
        <v>4439</v>
      </c>
      <c r="F9" s="36">
        <f t="shared" si="0"/>
        <v>4889</v>
      </c>
      <c r="G9" s="37"/>
    </row>
    <row r="10" spans="1:7">
      <c r="A10" s="33" t="s">
        <v>136</v>
      </c>
      <c r="B10" s="34">
        <v>39828</v>
      </c>
      <c r="C10" s="35">
        <v>3299</v>
      </c>
      <c r="D10" s="36">
        <f t="shared" si="0"/>
        <v>3749</v>
      </c>
      <c r="E10" s="36">
        <f t="shared" si="0"/>
        <v>4199</v>
      </c>
      <c r="F10" s="36">
        <f t="shared" si="0"/>
        <v>4649</v>
      </c>
      <c r="G10" s="37"/>
    </row>
    <row r="11" spans="1:7">
      <c r="A11" s="33" t="s">
        <v>137</v>
      </c>
      <c r="B11" s="34">
        <v>39828</v>
      </c>
      <c r="C11" s="35">
        <v>2109</v>
      </c>
      <c r="D11" s="36">
        <f t="shared" si="0"/>
        <v>2559</v>
      </c>
      <c r="E11" s="36">
        <f t="shared" si="0"/>
        <v>3009</v>
      </c>
      <c r="F11" s="36">
        <f t="shared" si="0"/>
        <v>3459</v>
      </c>
      <c r="G11" s="37"/>
    </row>
    <row r="12" spans="1:7" ht="17.25" thickBot="1">
      <c r="A12" s="39"/>
      <c r="B12" s="39"/>
      <c r="C12" s="40"/>
      <c r="D12" s="40"/>
      <c r="E12" s="40"/>
      <c r="F12" s="40"/>
      <c r="G12" s="41"/>
    </row>
    <row r="13" spans="1:7" ht="17.25" thickTop="1"/>
  </sheetData>
  <mergeCells count="3">
    <mergeCell ref="A1:G1"/>
    <mergeCell ref="A2:B2"/>
    <mergeCell ref="C2:G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7"/>
  <sheetViews>
    <sheetView topLeftCell="B1" zoomScale="75" workbookViewId="0">
      <selection activeCell="B2" sqref="B2"/>
    </sheetView>
  </sheetViews>
  <sheetFormatPr defaultColWidth="9.125" defaultRowHeight="16.5"/>
  <cols>
    <col min="7" max="8" width="5.25" customWidth="1"/>
    <col min="9" max="9" width="8.125" customWidth="1"/>
    <col min="10" max="10" width="7.25" customWidth="1"/>
    <col min="11" max="11" width="6" bestFit="1" customWidth="1"/>
    <col min="12" max="16" width="7.375" customWidth="1"/>
    <col min="18" max="18" width="9" customWidth="1"/>
  </cols>
  <sheetData>
    <row r="1" spans="1:18" ht="33">
      <c r="A1" t="s">
        <v>19</v>
      </c>
      <c r="B1" s="10" t="s">
        <v>20</v>
      </c>
      <c r="C1" s="10" t="s">
        <v>21</v>
      </c>
      <c r="D1" s="10" t="s">
        <v>22</v>
      </c>
      <c r="E1" s="10" t="s">
        <v>23</v>
      </c>
      <c r="F1" s="10" t="s">
        <v>24</v>
      </c>
      <c r="G1" s="10"/>
      <c r="I1" s="10" t="s">
        <v>25</v>
      </c>
      <c r="J1" s="10" t="s">
        <v>26</v>
      </c>
      <c r="K1" s="10" t="s">
        <v>27</v>
      </c>
      <c r="L1" s="10" t="s">
        <v>28</v>
      </c>
      <c r="M1" s="10" t="s">
        <v>29</v>
      </c>
      <c r="N1" s="10" t="s">
        <v>30</v>
      </c>
      <c r="O1" s="10" t="s">
        <v>31</v>
      </c>
      <c r="P1" s="10" t="s">
        <v>32</v>
      </c>
      <c r="Q1" s="10" t="s">
        <v>33</v>
      </c>
      <c r="R1" s="9"/>
    </row>
    <row r="2" spans="1:18">
      <c r="A2">
        <v>9600</v>
      </c>
      <c r="B2">
        <v>614</v>
      </c>
      <c r="C2">
        <v>215</v>
      </c>
      <c r="D2">
        <v>399</v>
      </c>
      <c r="E2">
        <v>20.5</v>
      </c>
      <c r="F2">
        <v>13.3</v>
      </c>
      <c r="I2">
        <v>1</v>
      </c>
      <c r="J2">
        <v>15840</v>
      </c>
      <c r="K2">
        <v>269</v>
      </c>
      <c r="L2">
        <v>538</v>
      </c>
      <c r="M2">
        <v>807</v>
      </c>
      <c r="N2">
        <v>1076</v>
      </c>
      <c r="O2">
        <v>1345</v>
      </c>
      <c r="P2">
        <v>1614</v>
      </c>
      <c r="Q2">
        <v>759</v>
      </c>
    </row>
    <row r="3" spans="1:18">
      <c r="A3">
        <v>10000</v>
      </c>
      <c r="B3">
        <v>640</v>
      </c>
      <c r="C3">
        <v>224</v>
      </c>
      <c r="D3">
        <v>416</v>
      </c>
      <c r="E3">
        <v>21.3</v>
      </c>
      <c r="F3">
        <v>13.8</v>
      </c>
      <c r="I3">
        <v>2</v>
      </c>
      <c r="J3">
        <v>16500</v>
      </c>
      <c r="K3">
        <v>281</v>
      </c>
      <c r="L3">
        <v>562</v>
      </c>
      <c r="M3">
        <v>843</v>
      </c>
      <c r="N3">
        <v>1124</v>
      </c>
      <c r="O3">
        <v>1405</v>
      </c>
      <c r="P3">
        <v>1686</v>
      </c>
      <c r="Q3">
        <v>791</v>
      </c>
    </row>
    <row r="4" spans="1:18">
      <c r="A4">
        <v>10300</v>
      </c>
      <c r="B4">
        <v>659</v>
      </c>
      <c r="C4">
        <v>231</v>
      </c>
      <c r="D4">
        <v>428</v>
      </c>
      <c r="E4">
        <v>22</v>
      </c>
      <c r="F4">
        <v>14.3</v>
      </c>
      <c r="I4">
        <v>3</v>
      </c>
      <c r="J4">
        <v>17400</v>
      </c>
      <c r="K4">
        <v>296</v>
      </c>
      <c r="L4">
        <v>592</v>
      </c>
      <c r="M4">
        <v>888</v>
      </c>
      <c r="N4">
        <v>1184</v>
      </c>
      <c r="O4">
        <v>1480</v>
      </c>
      <c r="P4">
        <v>1776</v>
      </c>
      <c r="Q4">
        <v>834</v>
      </c>
    </row>
    <row r="5" spans="1:18">
      <c r="A5">
        <v>10700</v>
      </c>
      <c r="B5">
        <v>685</v>
      </c>
      <c r="C5">
        <v>240</v>
      </c>
      <c r="D5">
        <v>445</v>
      </c>
      <c r="E5">
        <v>22.8</v>
      </c>
      <c r="F5">
        <v>14.8</v>
      </c>
      <c r="I5">
        <v>4</v>
      </c>
      <c r="J5">
        <v>18300</v>
      </c>
      <c r="K5">
        <v>311</v>
      </c>
      <c r="L5">
        <v>622</v>
      </c>
      <c r="M5">
        <v>933</v>
      </c>
      <c r="N5">
        <v>1244</v>
      </c>
      <c r="O5">
        <v>1555</v>
      </c>
      <c r="P5">
        <v>1866</v>
      </c>
      <c r="Q5">
        <v>877</v>
      </c>
    </row>
    <row r="6" spans="1:18">
      <c r="A6">
        <v>11100</v>
      </c>
      <c r="B6">
        <v>710</v>
      </c>
      <c r="C6">
        <v>248</v>
      </c>
      <c r="D6">
        <v>462</v>
      </c>
      <c r="E6">
        <v>23.7</v>
      </c>
      <c r="F6">
        <v>15.4</v>
      </c>
      <c r="I6">
        <v>5</v>
      </c>
      <c r="J6">
        <v>19200</v>
      </c>
      <c r="K6">
        <v>326</v>
      </c>
      <c r="L6">
        <v>652</v>
      </c>
      <c r="M6">
        <v>978</v>
      </c>
      <c r="N6">
        <v>1304</v>
      </c>
      <c r="O6">
        <v>1630</v>
      </c>
      <c r="P6">
        <v>1956</v>
      </c>
      <c r="Q6">
        <v>920</v>
      </c>
    </row>
    <row r="7" spans="1:18">
      <c r="A7">
        <v>11500</v>
      </c>
      <c r="B7">
        <v>736</v>
      </c>
      <c r="C7">
        <v>258</v>
      </c>
      <c r="D7">
        <v>478</v>
      </c>
      <c r="E7">
        <v>24.5</v>
      </c>
      <c r="F7">
        <v>15.9</v>
      </c>
      <c r="I7">
        <v>6</v>
      </c>
      <c r="J7">
        <v>20100</v>
      </c>
      <c r="K7">
        <v>342</v>
      </c>
      <c r="L7">
        <v>684</v>
      </c>
      <c r="M7">
        <v>1026</v>
      </c>
      <c r="N7">
        <v>1368</v>
      </c>
      <c r="O7">
        <v>1710</v>
      </c>
      <c r="P7">
        <v>2052</v>
      </c>
      <c r="Q7">
        <v>966</v>
      </c>
    </row>
    <row r="8" spans="1:18">
      <c r="A8">
        <v>12000</v>
      </c>
      <c r="B8">
        <v>768</v>
      </c>
      <c r="C8">
        <v>269</v>
      </c>
      <c r="D8">
        <v>499</v>
      </c>
      <c r="E8">
        <v>25.6</v>
      </c>
      <c r="F8">
        <v>16.600000000000001</v>
      </c>
      <c r="I8">
        <v>7</v>
      </c>
      <c r="J8">
        <v>21000</v>
      </c>
      <c r="K8">
        <v>357</v>
      </c>
      <c r="L8">
        <v>714</v>
      </c>
      <c r="M8">
        <v>1071</v>
      </c>
      <c r="N8">
        <v>1428</v>
      </c>
      <c r="O8">
        <v>1785</v>
      </c>
      <c r="P8">
        <v>2142</v>
      </c>
      <c r="Q8">
        <v>1007</v>
      </c>
    </row>
    <row r="9" spans="1:18">
      <c r="A9">
        <v>12400</v>
      </c>
      <c r="B9">
        <v>794</v>
      </c>
      <c r="C9">
        <v>278</v>
      </c>
      <c r="D9">
        <v>516</v>
      </c>
      <c r="E9">
        <v>26.5</v>
      </c>
      <c r="F9">
        <v>17.2</v>
      </c>
      <c r="I9">
        <v>8</v>
      </c>
      <c r="J9">
        <v>21900</v>
      </c>
      <c r="K9">
        <v>372</v>
      </c>
      <c r="L9">
        <v>744</v>
      </c>
      <c r="M9">
        <v>1116</v>
      </c>
      <c r="N9">
        <v>1488</v>
      </c>
      <c r="O9">
        <v>1860</v>
      </c>
      <c r="P9">
        <v>2232</v>
      </c>
      <c r="Q9">
        <v>1050</v>
      </c>
    </row>
    <row r="10" spans="1:18">
      <c r="A10">
        <v>12800</v>
      </c>
      <c r="B10">
        <v>819</v>
      </c>
      <c r="C10">
        <v>287</v>
      </c>
      <c r="D10">
        <v>532</v>
      </c>
      <c r="E10">
        <v>27.3</v>
      </c>
      <c r="F10">
        <v>17.7</v>
      </c>
      <c r="I10">
        <v>9</v>
      </c>
      <c r="J10">
        <v>22800</v>
      </c>
      <c r="K10">
        <v>388</v>
      </c>
      <c r="L10">
        <v>776</v>
      </c>
      <c r="M10">
        <v>1164</v>
      </c>
      <c r="N10">
        <v>1552</v>
      </c>
      <c r="O10">
        <v>1940</v>
      </c>
      <c r="P10">
        <v>2328</v>
      </c>
      <c r="Q10">
        <v>1093</v>
      </c>
    </row>
    <row r="11" spans="1:18">
      <c r="A11">
        <v>13200</v>
      </c>
      <c r="B11">
        <v>845</v>
      </c>
      <c r="C11">
        <v>296</v>
      </c>
      <c r="D11">
        <v>549</v>
      </c>
      <c r="E11">
        <v>28.2</v>
      </c>
      <c r="F11">
        <v>18.3</v>
      </c>
      <c r="I11">
        <v>10</v>
      </c>
      <c r="J11">
        <v>24000</v>
      </c>
      <c r="K11">
        <v>408</v>
      </c>
      <c r="L11">
        <v>816</v>
      </c>
      <c r="M11">
        <v>1224</v>
      </c>
      <c r="N11">
        <v>1632</v>
      </c>
      <c r="O11">
        <v>2040</v>
      </c>
      <c r="P11">
        <v>2448</v>
      </c>
      <c r="Q11">
        <v>1151</v>
      </c>
    </row>
    <row r="12" spans="1:18">
      <c r="I12">
        <v>11</v>
      </c>
      <c r="J12">
        <v>25200</v>
      </c>
      <c r="K12">
        <v>428</v>
      </c>
      <c r="L12">
        <v>856</v>
      </c>
      <c r="M12">
        <v>1284</v>
      </c>
      <c r="N12">
        <v>1712</v>
      </c>
      <c r="O12">
        <v>2140</v>
      </c>
      <c r="P12">
        <v>2568</v>
      </c>
      <c r="Q12">
        <v>1208</v>
      </c>
    </row>
    <row r="13" spans="1:18">
      <c r="I13">
        <v>12</v>
      </c>
      <c r="J13">
        <v>26400</v>
      </c>
      <c r="K13">
        <v>449</v>
      </c>
      <c r="L13">
        <v>898</v>
      </c>
      <c r="M13">
        <v>1347</v>
      </c>
      <c r="N13">
        <v>1796</v>
      </c>
      <c r="O13">
        <v>2245</v>
      </c>
      <c r="P13">
        <v>2694</v>
      </c>
      <c r="Q13">
        <v>1266</v>
      </c>
    </row>
    <row r="14" spans="1:18">
      <c r="I14">
        <v>13</v>
      </c>
      <c r="J14">
        <v>27600</v>
      </c>
      <c r="K14">
        <v>469</v>
      </c>
      <c r="L14">
        <v>938</v>
      </c>
      <c r="M14">
        <v>1407</v>
      </c>
      <c r="N14">
        <v>1876</v>
      </c>
      <c r="O14">
        <v>2345</v>
      </c>
      <c r="P14">
        <v>2814</v>
      </c>
      <c r="Q14">
        <v>1323</v>
      </c>
    </row>
    <row r="15" spans="1:18">
      <c r="A15" t="s">
        <v>34</v>
      </c>
      <c r="B15" t="s">
        <v>35</v>
      </c>
      <c r="C15" t="s">
        <v>36</v>
      </c>
      <c r="D15" t="s">
        <v>37</v>
      </c>
      <c r="I15">
        <v>14</v>
      </c>
      <c r="J15">
        <v>28800</v>
      </c>
      <c r="K15">
        <v>490</v>
      </c>
      <c r="L15">
        <v>980</v>
      </c>
      <c r="M15">
        <v>1470</v>
      </c>
      <c r="N15">
        <v>1960</v>
      </c>
      <c r="O15">
        <v>2450</v>
      </c>
      <c r="P15">
        <v>2940</v>
      </c>
      <c r="Q15">
        <v>1381</v>
      </c>
    </row>
    <row r="16" spans="1:18">
      <c r="B16">
        <v>800</v>
      </c>
      <c r="C16">
        <v>770</v>
      </c>
      <c r="D16">
        <v>6800</v>
      </c>
    </row>
    <row r="17" spans="1:4">
      <c r="A17" t="s">
        <v>38</v>
      </c>
      <c r="B17">
        <v>790</v>
      </c>
      <c r="C17">
        <v>740</v>
      </c>
      <c r="D17">
        <v>6800</v>
      </c>
    </row>
    <row r="18" spans="1:4">
      <c r="B18">
        <v>780</v>
      </c>
      <c r="C18">
        <v>710</v>
      </c>
      <c r="D18">
        <v>6700</v>
      </c>
    </row>
    <row r="19" spans="1:4">
      <c r="B19">
        <v>750</v>
      </c>
      <c r="C19">
        <v>680</v>
      </c>
      <c r="D19">
        <v>6700</v>
      </c>
    </row>
    <row r="20" spans="1:4">
      <c r="B20">
        <v>730</v>
      </c>
      <c r="C20">
        <v>650</v>
      </c>
      <c r="D20">
        <v>6500</v>
      </c>
    </row>
    <row r="21" spans="1:4">
      <c r="B21">
        <v>710</v>
      </c>
      <c r="C21">
        <v>625</v>
      </c>
      <c r="D21">
        <v>6400</v>
      </c>
    </row>
    <row r="22" spans="1:4">
      <c r="B22">
        <v>690</v>
      </c>
      <c r="C22">
        <v>600</v>
      </c>
      <c r="D22">
        <v>6300</v>
      </c>
    </row>
    <row r="23" spans="1:4">
      <c r="B23">
        <v>670</v>
      </c>
      <c r="C23">
        <v>575</v>
      </c>
      <c r="D23">
        <v>5900</v>
      </c>
    </row>
    <row r="24" spans="1:4">
      <c r="B24">
        <v>650</v>
      </c>
      <c r="C24">
        <v>550</v>
      </c>
      <c r="D24">
        <v>5700</v>
      </c>
    </row>
    <row r="25" spans="1:4">
      <c r="B25">
        <v>630</v>
      </c>
      <c r="C25">
        <v>525</v>
      </c>
      <c r="D25">
        <v>5600</v>
      </c>
    </row>
    <row r="26" spans="1:4">
      <c r="B26">
        <v>610</v>
      </c>
      <c r="C26">
        <v>500</v>
      </c>
      <c r="D26">
        <v>5500</v>
      </c>
    </row>
    <row r="27" spans="1:4">
      <c r="B27">
        <v>590</v>
      </c>
      <c r="C27">
        <v>475</v>
      </c>
      <c r="D27">
        <v>5400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B2:D6"/>
  <sheetViews>
    <sheetView tabSelected="1" workbookViewId="0">
      <selection activeCell="D11" sqref="D11"/>
    </sheetView>
  </sheetViews>
  <sheetFormatPr defaultColWidth="9.125" defaultRowHeight="16.5"/>
  <cols>
    <col min="2" max="2" width="14.75" customWidth="1"/>
    <col min="3" max="3" width="5.375" customWidth="1"/>
    <col min="4" max="4" width="27.625" customWidth="1"/>
  </cols>
  <sheetData>
    <row r="2" spans="2:4">
      <c r="B2" s="71" t="s">
        <v>50</v>
      </c>
      <c r="C2" s="70"/>
      <c r="D2" s="70" t="s">
        <v>54</v>
      </c>
    </row>
    <row r="3" spans="2:4">
      <c r="B3" s="70"/>
      <c r="C3" s="70"/>
      <c r="D3" s="70" t="s">
        <v>53</v>
      </c>
    </row>
    <row r="4" spans="2:4">
      <c r="B4" s="73" t="s">
        <v>52</v>
      </c>
      <c r="C4" s="70"/>
      <c r="D4" s="70"/>
    </row>
    <row r="5" spans="2:4">
      <c r="B5" s="70"/>
      <c r="C5" s="70"/>
      <c r="D5" s="70"/>
    </row>
    <row r="6" spans="2:4">
      <c r="B6" s="72" t="s">
        <v>51</v>
      </c>
      <c r="C6" s="70"/>
      <c r="D6" s="7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1:E8"/>
  <sheetViews>
    <sheetView workbookViewId="0">
      <selection sqref="A1:E1"/>
    </sheetView>
  </sheetViews>
  <sheetFormatPr defaultColWidth="9.125" defaultRowHeight="16.5"/>
  <cols>
    <col min="1" max="1" width="16.125" bestFit="1" customWidth="1"/>
    <col min="6" max="6" width="9" customWidth="1"/>
  </cols>
  <sheetData>
    <row r="1" spans="1:5" ht="20.25" customHeight="1">
      <c r="A1" s="56" t="s">
        <v>39</v>
      </c>
      <c r="B1" s="56"/>
      <c r="C1" s="56"/>
      <c r="D1" s="56"/>
      <c r="E1" s="56"/>
    </row>
    <row r="2" spans="1:5">
      <c r="A2" s="14" t="s">
        <v>40</v>
      </c>
      <c r="B2" s="14" t="s">
        <v>41</v>
      </c>
      <c r="C2" s="14" t="s">
        <v>42</v>
      </c>
      <c r="D2" s="14" t="s">
        <v>43</v>
      </c>
      <c r="E2" s="14" t="s">
        <v>44</v>
      </c>
    </row>
    <row r="3" spans="1:5">
      <c r="A3" s="2">
        <v>40219</v>
      </c>
      <c r="B3" t="s">
        <v>45</v>
      </c>
      <c r="C3">
        <v>30000</v>
      </c>
      <c r="E3">
        <v>30000</v>
      </c>
    </row>
    <row r="4" spans="1:5">
      <c r="A4" s="2">
        <v>40221</v>
      </c>
      <c r="B4" t="s">
        <v>46</v>
      </c>
      <c r="D4">
        <v>3500</v>
      </c>
      <c r="E4">
        <f>E3+C4-D4</f>
        <v>26500</v>
      </c>
    </row>
    <row r="5" spans="1:5">
      <c r="A5" s="2">
        <v>40223</v>
      </c>
      <c r="B5" t="s">
        <v>47</v>
      </c>
      <c r="D5">
        <v>580</v>
      </c>
      <c r="E5">
        <f>E4+C5-D5</f>
        <v>25920</v>
      </c>
    </row>
    <row r="6" spans="1:5">
      <c r="A6" s="2">
        <v>40224</v>
      </c>
      <c r="B6" t="s">
        <v>48</v>
      </c>
      <c r="D6">
        <v>4000</v>
      </c>
      <c r="E6">
        <f>E5+C6-D6</f>
        <v>21920</v>
      </c>
    </row>
    <row r="7" spans="1:5">
      <c r="A7" s="2">
        <v>40235</v>
      </c>
      <c r="B7" t="s">
        <v>49</v>
      </c>
      <c r="C7">
        <v>5800</v>
      </c>
      <c r="E7">
        <f>E6+C7-D7</f>
        <v>27720</v>
      </c>
    </row>
    <row r="8" spans="1:5">
      <c r="A8" s="2">
        <v>40247</v>
      </c>
      <c r="B8" t="s">
        <v>45</v>
      </c>
      <c r="C8">
        <v>30000</v>
      </c>
      <c r="E8">
        <f>E7+C8-D8</f>
        <v>57720</v>
      </c>
    </row>
  </sheetData>
  <mergeCells count="1">
    <mergeCell ref="A1:E1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6600"/>
  </sheetPr>
  <dimension ref="A1:E8"/>
  <sheetViews>
    <sheetView workbookViewId="0">
      <selection activeCell="E12" sqref="E12"/>
    </sheetView>
  </sheetViews>
  <sheetFormatPr defaultColWidth="9.125" defaultRowHeight="16.5"/>
  <cols>
    <col min="1" max="1" width="16.125" bestFit="1" customWidth="1"/>
    <col min="6" max="6" width="9" customWidth="1"/>
  </cols>
  <sheetData>
    <row r="1" spans="1:5" ht="19.5" customHeight="1">
      <c r="A1" s="57" t="s">
        <v>39</v>
      </c>
      <c r="B1" s="57"/>
      <c r="C1" s="57"/>
      <c r="D1" s="57"/>
      <c r="E1" s="57"/>
    </row>
    <row r="2" spans="1:5">
      <c r="A2" s="15" t="s">
        <v>40</v>
      </c>
      <c r="B2" s="15" t="s">
        <v>41</v>
      </c>
      <c r="C2" s="15" t="s">
        <v>42</v>
      </c>
      <c r="D2" s="15" t="s">
        <v>43</v>
      </c>
      <c r="E2" s="15" t="s">
        <v>44</v>
      </c>
    </row>
    <row r="3" spans="1:5">
      <c r="A3" s="2">
        <v>40219</v>
      </c>
      <c r="B3" t="s">
        <v>45</v>
      </c>
      <c r="C3">
        <v>30000</v>
      </c>
      <c r="E3">
        <v>30000</v>
      </c>
    </row>
    <row r="4" spans="1:5">
      <c r="A4" s="2">
        <v>40221</v>
      </c>
      <c r="B4" t="s">
        <v>46</v>
      </c>
      <c r="D4">
        <v>3500</v>
      </c>
      <c r="E4">
        <f>E3+C4-D4</f>
        <v>26500</v>
      </c>
    </row>
    <row r="5" spans="1:5">
      <c r="A5" s="2">
        <v>40223</v>
      </c>
      <c r="B5" t="s">
        <v>47</v>
      </c>
      <c r="D5">
        <v>580</v>
      </c>
      <c r="E5">
        <f>E4+C5-D5</f>
        <v>25920</v>
      </c>
    </row>
    <row r="6" spans="1:5">
      <c r="A6" s="2">
        <v>40224</v>
      </c>
      <c r="B6" t="s">
        <v>48</v>
      </c>
      <c r="D6">
        <v>4000</v>
      </c>
      <c r="E6">
        <f>E5+C6-D6</f>
        <v>21920</v>
      </c>
    </row>
    <row r="7" spans="1:5">
      <c r="A7" s="2">
        <v>40235</v>
      </c>
      <c r="B7" t="s">
        <v>49</v>
      </c>
      <c r="C7">
        <v>5800</v>
      </c>
      <c r="E7">
        <f>E6+C7-D7</f>
        <v>27720</v>
      </c>
    </row>
    <row r="8" spans="1:5">
      <c r="A8" s="2">
        <v>40247</v>
      </c>
      <c r="B8" t="s">
        <v>45</v>
      </c>
      <c r="C8">
        <v>30000</v>
      </c>
      <c r="E8">
        <f>E7+C8-D8</f>
        <v>57720</v>
      </c>
    </row>
  </sheetData>
  <mergeCells count="1">
    <mergeCell ref="A1:E1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L23"/>
  <sheetViews>
    <sheetView zoomScale="90" zoomScaleNormal="90" workbookViewId="0">
      <selection activeCell="C28" sqref="C28"/>
    </sheetView>
  </sheetViews>
  <sheetFormatPr defaultRowHeight="16.5"/>
  <cols>
    <col min="1" max="6" width="11" bestFit="1" customWidth="1"/>
    <col min="7" max="10" width="8.875" bestFit="1" customWidth="1"/>
  </cols>
  <sheetData>
    <row r="1" spans="1:10">
      <c r="A1" s="16" t="s">
        <v>55</v>
      </c>
      <c r="B1" s="16" t="s">
        <v>56</v>
      </c>
      <c r="C1" s="16" t="s">
        <v>57</v>
      </c>
      <c r="D1" s="16" t="s">
        <v>58</v>
      </c>
      <c r="E1" s="16" t="s">
        <v>59</v>
      </c>
      <c r="F1" s="16" t="s">
        <v>60</v>
      </c>
      <c r="G1" s="16" t="s">
        <v>61</v>
      </c>
      <c r="H1" s="16" t="s">
        <v>62</v>
      </c>
      <c r="I1" s="16" t="s">
        <v>56</v>
      </c>
      <c r="J1" s="16" t="s">
        <v>57</v>
      </c>
    </row>
    <row r="3" spans="1:10">
      <c r="A3" s="17" t="s">
        <v>109</v>
      </c>
      <c r="B3" s="17" t="s">
        <v>63</v>
      </c>
      <c r="C3" s="17" t="s">
        <v>64</v>
      </c>
      <c r="D3" s="17" t="s">
        <v>65</v>
      </c>
      <c r="E3" s="17" t="s">
        <v>66</v>
      </c>
      <c r="F3" s="17" t="s">
        <v>63</v>
      </c>
      <c r="G3" s="17" t="s">
        <v>64</v>
      </c>
      <c r="H3" s="17" t="s">
        <v>65</v>
      </c>
      <c r="I3" s="17" t="s">
        <v>66</v>
      </c>
      <c r="J3" s="17" t="s">
        <v>63</v>
      </c>
    </row>
    <row r="5" spans="1:10">
      <c r="A5" s="18" t="s">
        <v>67</v>
      </c>
      <c r="B5" s="18" t="s">
        <v>110</v>
      </c>
      <c r="C5" s="18" t="s">
        <v>68</v>
      </c>
      <c r="D5" s="18" t="s">
        <v>69</v>
      </c>
      <c r="E5" s="18" t="s">
        <v>70</v>
      </c>
      <c r="F5" s="18" t="s">
        <v>71</v>
      </c>
      <c r="G5" s="18" t="s">
        <v>72</v>
      </c>
      <c r="H5" s="18" t="s">
        <v>73</v>
      </c>
      <c r="I5" s="18" t="s">
        <v>74</v>
      </c>
      <c r="J5" s="18" t="s">
        <v>75</v>
      </c>
    </row>
    <row r="7" spans="1:10">
      <c r="A7" s="19" t="s">
        <v>111</v>
      </c>
      <c r="B7" s="19" t="s">
        <v>112</v>
      </c>
      <c r="C7" s="19" t="s">
        <v>76</v>
      </c>
      <c r="D7" s="19" t="s">
        <v>77</v>
      </c>
      <c r="E7" s="19" t="s">
        <v>78</v>
      </c>
      <c r="F7" s="19" t="s">
        <v>79</v>
      </c>
      <c r="G7" s="19" t="s">
        <v>80</v>
      </c>
      <c r="H7" s="19" t="s">
        <v>81</v>
      </c>
      <c r="I7" s="19" t="s">
        <v>82</v>
      </c>
      <c r="J7" s="19" t="s">
        <v>83</v>
      </c>
    </row>
    <row r="9" spans="1:10">
      <c r="A9" s="20" t="s">
        <v>113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84</v>
      </c>
      <c r="H9" s="20" t="s">
        <v>85</v>
      </c>
      <c r="I9" s="20" t="s">
        <v>86</v>
      </c>
      <c r="J9" s="20" t="s">
        <v>87</v>
      </c>
    </row>
    <row r="11" spans="1:10">
      <c r="A11" s="21" t="s">
        <v>114</v>
      </c>
      <c r="B11" s="21" t="s">
        <v>88</v>
      </c>
      <c r="C11" s="21" t="s">
        <v>89</v>
      </c>
      <c r="D11" s="21" t="s">
        <v>90</v>
      </c>
      <c r="E11" s="21" t="s">
        <v>91</v>
      </c>
      <c r="F11" s="21" t="s">
        <v>115</v>
      </c>
      <c r="G11" s="21" t="s">
        <v>92</v>
      </c>
      <c r="H11" s="21" t="s">
        <v>93</v>
      </c>
      <c r="I11" s="21" t="s">
        <v>94</v>
      </c>
      <c r="J11" s="21" t="s">
        <v>95</v>
      </c>
    </row>
    <row r="13" spans="1:10">
      <c r="A13" s="22">
        <v>38251</v>
      </c>
      <c r="B13" s="22">
        <v>38252</v>
      </c>
      <c r="C13" s="22">
        <v>38253</v>
      </c>
      <c r="D13" s="22">
        <v>38254</v>
      </c>
      <c r="E13" s="22">
        <v>38255</v>
      </c>
      <c r="F13" s="22">
        <v>38256</v>
      </c>
      <c r="G13" s="22">
        <v>38257</v>
      </c>
      <c r="H13" s="22">
        <v>38258</v>
      </c>
      <c r="I13" s="22">
        <v>38259</v>
      </c>
      <c r="J13" s="22">
        <v>38260</v>
      </c>
    </row>
    <row r="15" spans="1:10">
      <c r="A15" s="23" t="s">
        <v>116</v>
      </c>
      <c r="B15" s="23" t="s">
        <v>96</v>
      </c>
      <c r="C15" s="23" t="s">
        <v>117</v>
      </c>
      <c r="D15" s="23" t="s">
        <v>97</v>
      </c>
      <c r="E15" s="23" t="s">
        <v>116</v>
      </c>
      <c r="F15" s="23" t="s">
        <v>96</v>
      </c>
      <c r="G15" s="23" t="s">
        <v>117</v>
      </c>
      <c r="H15" s="23" t="s">
        <v>97</v>
      </c>
      <c r="I15" s="23" t="s">
        <v>116</v>
      </c>
      <c r="J15" s="23" t="s">
        <v>96</v>
      </c>
    </row>
    <row r="17" spans="1:12">
      <c r="A17" s="24">
        <v>2</v>
      </c>
      <c r="B17" s="24">
        <v>4</v>
      </c>
      <c r="C17" s="24">
        <v>6</v>
      </c>
      <c r="D17" s="24">
        <v>8</v>
      </c>
      <c r="E17" s="24">
        <v>10</v>
      </c>
      <c r="F17" s="24">
        <v>12</v>
      </c>
      <c r="G17" s="24">
        <v>14</v>
      </c>
      <c r="H17" s="24">
        <v>16</v>
      </c>
      <c r="I17" s="24">
        <v>18</v>
      </c>
      <c r="J17" s="24">
        <v>20</v>
      </c>
    </row>
    <row r="19" spans="1:12">
      <c r="A19" s="25" t="s">
        <v>118</v>
      </c>
      <c r="B19" s="25" t="s">
        <v>98</v>
      </c>
      <c r="C19" s="25" t="s">
        <v>99</v>
      </c>
      <c r="D19" s="25" t="s">
        <v>100</v>
      </c>
      <c r="E19" s="25" t="s">
        <v>119</v>
      </c>
      <c r="F19" s="25" t="s">
        <v>120</v>
      </c>
      <c r="G19" s="25" t="s">
        <v>101</v>
      </c>
      <c r="H19" s="25" t="s">
        <v>102</v>
      </c>
    </row>
    <row r="21" spans="1:12">
      <c r="A21" s="26" t="s">
        <v>114</v>
      </c>
      <c r="B21" s="26" t="s">
        <v>88</v>
      </c>
      <c r="C21" s="26" t="s">
        <v>89</v>
      </c>
      <c r="D21" s="26" t="s">
        <v>90</v>
      </c>
      <c r="E21" s="26" t="s">
        <v>91</v>
      </c>
      <c r="F21" s="26" t="s">
        <v>115</v>
      </c>
      <c r="G21" s="26" t="s">
        <v>92</v>
      </c>
      <c r="H21" s="26" t="s">
        <v>93</v>
      </c>
      <c r="I21" s="26" t="s">
        <v>94</v>
      </c>
      <c r="J21" s="26" t="s">
        <v>95</v>
      </c>
      <c r="K21" s="26" t="s">
        <v>121</v>
      </c>
      <c r="L21" s="26" t="s">
        <v>103</v>
      </c>
    </row>
    <row r="23" spans="1:12">
      <c r="A23" s="27"/>
      <c r="B23" s="27" t="s">
        <v>122</v>
      </c>
      <c r="C23" s="27" t="s">
        <v>104</v>
      </c>
      <c r="D23" s="27" t="s">
        <v>105</v>
      </c>
      <c r="E23" s="27" t="s">
        <v>106</v>
      </c>
      <c r="F23" s="27" t="s">
        <v>107</v>
      </c>
      <c r="G23" s="27" t="s">
        <v>108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C9900"/>
  </sheetPr>
  <dimension ref="B2:M121"/>
  <sheetViews>
    <sheetView zoomScale="110" workbookViewId="0">
      <selection activeCell="C6" sqref="C6"/>
    </sheetView>
  </sheetViews>
  <sheetFormatPr defaultRowHeight="12.75"/>
  <cols>
    <col min="1" max="1" width="5.25" style="29" customWidth="1"/>
    <col min="2" max="2" width="7" style="29" bestFit="1" customWidth="1"/>
    <col min="3" max="3" width="8.25" style="29" customWidth="1"/>
    <col min="4" max="7" width="8.75" style="29" customWidth="1"/>
    <col min="8" max="16384" width="9" style="29"/>
  </cols>
  <sheetData>
    <row r="2" spans="2:13" ht="10.5" customHeight="1">
      <c r="B2" s="28"/>
    </row>
    <row r="3" spans="2:13" ht="15.75" customHeight="1">
      <c r="B3" s="58" t="s">
        <v>123</v>
      </c>
      <c r="C3" s="59"/>
      <c r="D3" s="59"/>
      <c r="E3" s="59"/>
      <c r="F3" s="59"/>
      <c r="G3" s="59"/>
      <c r="H3" s="59"/>
    </row>
    <row r="4" spans="2:13">
      <c r="B4" s="60" t="s">
        <v>124</v>
      </c>
      <c r="C4" s="61"/>
      <c r="D4" s="62" t="s">
        <v>125</v>
      </c>
      <c r="E4" s="63"/>
      <c r="F4" s="63"/>
      <c r="G4" s="63"/>
      <c r="H4" s="63"/>
    </row>
    <row r="5" spans="2:13" ht="14.25">
      <c r="B5" s="30" t="s">
        <v>126</v>
      </c>
      <c r="C5" s="31" t="s">
        <v>127</v>
      </c>
      <c r="D5" s="32" t="s">
        <v>128</v>
      </c>
      <c r="E5" s="32" t="s">
        <v>63</v>
      </c>
      <c r="F5" s="32" t="s">
        <v>64</v>
      </c>
      <c r="G5" s="32" t="s">
        <v>65</v>
      </c>
      <c r="H5" s="32" t="s">
        <v>129</v>
      </c>
    </row>
    <row r="6" spans="2:13">
      <c r="B6" s="33" t="s">
        <v>130</v>
      </c>
      <c r="C6" s="34">
        <v>39828</v>
      </c>
      <c r="D6" s="35">
        <v>1360</v>
      </c>
      <c r="E6" s="36">
        <f t="shared" ref="E6:G13" si="0">D6+450</f>
        <v>1810</v>
      </c>
      <c r="F6" s="36">
        <f t="shared" si="0"/>
        <v>2260</v>
      </c>
      <c r="G6" s="36">
        <f t="shared" si="0"/>
        <v>2710</v>
      </c>
      <c r="H6" s="37"/>
    </row>
    <row r="7" spans="2:13">
      <c r="B7" s="33" t="s">
        <v>131</v>
      </c>
      <c r="C7" s="34">
        <v>39828</v>
      </c>
      <c r="D7" s="35">
        <v>4730</v>
      </c>
      <c r="E7" s="36">
        <f t="shared" si="0"/>
        <v>5180</v>
      </c>
      <c r="F7" s="36">
        <f t="shared" si="0"/>
        <v>5630</v>
      </c>
      <c r="G7" s="36">
        <f t="shared" si="0"/>
        <v>6080</v>
      </c>
      <c r="H7" s="38" t="e">
        <f>SUM(D7:G7)/0</f>
        <v>#DIV/0!</v>
      </c>
    </row>
    <row r="8" spans="2:13">
      <c r="B8" s="33" t="s">
        <v>132</v>
      </c>
      <c r="C8" s="34">
        <v>39828</v>
      </c>
      <c r="D8" s="35">
        <v>2496</v>
      </c>
      <c r="E8" s="36">
        <f t="shared" si="0"/>
        <v>2946</v>
      </c>
      <c r="F8" s="36">
        <f t="shared" si="0"/>
        <v>3396</v>
      </c>
      <c r="G8" s="36">
        <f t="shared" si="0"/>
        <v>3846</v>
      </c>
      <c r="H8" s="37"/>
    </row>
    <row r="9" spans="2:13">
      <c r="B9" s="33" t="s">
        <v>133</v>
      </c>
      <c r="C9" s="34">
        <v>39828</v>
      </c>
      <c r="D9" s="35">
        <v>4125</v>
      </c>
      <c r="E9" s="36">
        <f t="shared" si="0"/>
        <v>4575</v>
      </c>
      <c r="F9" s="36">
        <f t="shared" si="0"/>
        <v>5025</v>
      </c>
      <c r="G9" s="36">
        <f t="shared" si="0"/>
        <v>5475</v>
      </c>
      <c r="H9" s="37"/>
    </row>
    <row r="10" spans="2:13">
      <c r="B10" s="33" t="s">
        <v>134</v>
      </c>
      <c r="C10" s="34">
        <v>39828</v>
      </c>
      <c r="D10" s="35">
        <v>5962</v>
      </c>
      <c r="E10" s="36">
        <f t="shared" si="0"/>
        <v>6412</v>
      </c>
      <c r="F10" s="36">
        <f t="shared" si="0"/>
        <v>6862</v>
      </c>
      <c r="G10" s="36">
        <f t="shared" si="0"/>
        <v>7312</v>
      </c>
      <c r="H10" s="37"/>
    </row>
    <row r="11" spans="2:13">
      <c r="B11" s="33" t="s">
        <v>135</v>
      </c>
      <c r="C11" s="34">
        <v>39828</v>
      </c>
      <c r="D11" s="35">
        <v>3539</v>
      </c>
      <c r="E11" s="36">
        <f t="shared" si="0"/>
        <v>3989</v>
      </c>
      <c r="F11" s="36">
        <f t="shared" si="0"/>
        <v>4439</v>
      </c>
      <c r="G11" s="36">
        <f t="shared" si="0"/>
        <v>4889</v>
      </c>
      <c r="H11" s="37"/>
    </row>
    <row r="12" spans="2:13">
      <c r="B12" s="33" t="s">
        <v>136</v>
      </c>
      <c r="C12" s="34">
        <v>39828</v>
      </c>
      <c r="D12" s="35">
        <v>3299</v>
      </c>
      <c r="E12" s="36">
        <f t="shared" si="0"/>
        <v>3749</v>
      </c>
      <c r="F12" s="36">
        <f t="shared" si="0"/>
        <v>4199</v>
      </c>
      <c r="G12" s="36">
        <f t="shared" si="0"/>
        <v>4649</v>
      </c>
      <c r="H12" s="37"/>
    </row>
    <row r="13" spans="2:13">
      <c r="B13" s="33" t="s">
        <v>137</v>
      </c>
      <c r="C13" s="34">
        <v>39828</v>
      </c>
      <c r="D13" s="35">
        <v>2109</v>
      </c>
      <c r="E13" s="36">
        <f t="shared" si="0"/>
        <v>2559</v>
      </c>
      <c r="F13" s="36">
        <f t="shared" si="0"/>
        <v>3009</v>
      </c>
      <c r="G13" s="36">
        <f t="shared" si="0"/>
        <v>3459</v>
      </c>
      <c r="H13" s="37"/>
    </row>
    <row r="14" spans="2:13" ht="13.5" thickBot="1">
      <c r="B14" s="39"/>
      <c r="C14" s="39"/>
      <c r="D14" s="40"/>
      <c r="E14" s="40"/>
      <c r="F14" s="40"/>
      <c r="G14" s="40"/>
      <c r="H14" s="41"/>
    </row>
    <row r="15" spans="2:13" ht="13.5" thickTop="1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2:13">
      <c r="B16" s="39"/>
      <c r="C16" s="39"/>
      <c r="D16" s="35"/>
      <c r="E16" s="36"/>
      <c r="F16" s="36"/>
    </row>
    <row r="17" spans="2:6">
      <c r="B17" s="39"/>
      <c r="C17" s="39"/>
      <c r="D17" s="35"/>
      <c r="E17" s="36"/>
      <c r="F17" s="36"/>
    </row>
    <row r="18" spans="2:6">
      <c r="B18" s="39"/>
      <c r="C18" s="39"/>
      <c r="D18" s="42"/>
      <c r="E18" s="36"/>
      <c r="F18" s="36"/>
    </row>
    <row r="19" spans="2:6">
      <c r="B19" s="39"/>
      <c r="C19" s="39"/>
      <c r="D19" s="42"/>
      <c r="E19" s="36"/>
      <c r="F19" s="36"/>
    </row>
    <row r="20" spans="2:6">
      <c r="B20" s="39"/>
      <c r="C20" s="39"/>
      <c r="D20" s="42"/>
      <c r="E20" s="36"/>
      <c r="F20" s="36"/>
    </row>
    <row r="21" spans="2:6">
      <c r="B21" s="39"/>
      <c r="C21" s="39"/>
      <c r="D21" s="42"/>
      <c r="E21" s="36"/>
      <c r="F21" s="36"/>
    </row>
    <row r="22" spans="2:6">
      <c r="B22" s="39"/>
      <c r="C22" s="39"/>
      <c r="D22" s="42"/>
      <c r="E22" s="36"/>
      <c r="F22" s="36"/>
    </row>
    <row r="23" spans="2:6">
      <c r="B23" s="39"/>
      <c r="C23" s="39"/>
      <c r="D23" s="42"/>
      <c r="E23" s="36"/>
      <c r="F23" s="36"/>
    </row>
    <row r="24" spans="2:6">
      <c r="B24" s="39"/>
      <c r="C24" s="39"/>
      <c r="D24" s="42"/>
      <c r="E24" s="36"/>
      <c r="F24" s="36"/>
    </row>
    <row r="25" spans="2:6">
      <c r="B25" s="39"/>
      <c r="C25" s="39"/>
      <c r="D25" s="42"/>
      <c r="E25" s="36"/>
      <c r="F25" s="36"/>
    </row>
    <row r="26" spans="2:6">
      <c r="B26" s="39"/>
      <c r="C26" s="39"/>
      <c r="D26" s="42"/>
      <c r="E26" s="36"/>
      <c r="F26" s="36"/>
    </row>
    <row r="27" spans="2:6">
      <c r="B27" s="39"/>
      <c r="C27" s="39"/>
      <c r="D27" s="42"/>
      <c r="E27" s="36"/>
      <c r="F27" s="36"/>
    </row>
    <row r="28" spans="2:6">
      <c r="B28" s="39"/>
      <c r="C28" s="39"/>
      <c r="D28" s="42"/>
      <c r="E28" s="36"/>
      <c r="F28" s="36"/>
    </row>
    <row r="29" spans="2:6">
      <c r="B29" s="39"/>
      <c r="C29" s="39"/>
      <c r="D29" s="42"/>
      <c r="E29" s="36"/>
      <c r="F29" s="36"/>
    </row>
    <row r="30" spans="2:6">
      <c r="B30" s="39"/>
      <c r="C30" s="39"/>
      <c r="D30" s="42"/>
      <c r="E30" s="36"/>
      <c r="F30" s="36"/>
    </row>
    <row r="31" spans="2:6">
      <c r="B31" s="39"/>
      <c r="C31" s="39"/>
      <c r="D31" s="42"/>
      <c r="E31" s="36"/>
      <c r="F31" s="36"/>
    </row>
    <row r="32" spans="2:6">
      <c r="B32" s="39"/>
      <c r="C32" s="39"/>
      <c r="D32" s="42"/>
      <c r="E32" s="36"/>
      <c r="F32" s="36"/>
    </row>
    <row r="33" spans="2:6">
      <c r="B33" s="39"/>
      <c r="C33" s="39"/>
      <c r="D33" s="42"/>
      <c r="E33" s="36"/>
      <c r="F33" s="36"/>
    </row>
    <row r="34" spans="2:6">
      <c r="B34" s="39"/>
      <c r="C34" s="39"/>
      <c r="D34" s="42"/>
      <c r="E34" s="36"/>
      <c r="F34" s="36"/>
    </row>
    <row r="35" spans="2:6">
      <c r="B35" s="39"/>
      <c r="C35" s="39"/>
      <c r="D35" s="42"/>
      <c r="E35" s="36"/>
      <c r="F35" s="36"/>
    </row>
    <row r="36" spans="2:6">
      <c r="B36" s="39"/>
      <c r="C36" s="39"/>
      <c r="D36" s="42"/>
      <c r="E36" s="36"/>
      <c r="F36" s="36"/>
    </row>
    <row r="37" spans="2:6">
      <c r="B37" s="39"/>
      <c r="C37" s="39"/>
      <c r="D37" s="42"/>
      <c r="E37" s="36"/>
      <c r="F37" s="36"/>
    </row>
    <row r="38" spans="2:6">
      <c r="B38" s="39"/>
      <c r="C38" s="39"/>
      <c r="D38" s="42"/>
      <c r="E38" s="36"/>
      <c r="F38" s="36"/>
    </row>
    <row r="39" spans="2:6">
      <c r="B39" s="39"/>
      <c r="C39" s="39"/>
      <c r="D39" s="42"/>
      <c r="E39" s="36"/>
      <c r="F39" s="36"/>
    </row>
    <row r="40" spans="2:6">
      <c r="B40" s="39"/>
      <c r="C40" s="39"/>
      <c r="D40" s="42"/>
      <c r="E40" s="36"/>
      <c r="F40" s="36"/>
    </row>
    <row r="41" spans="2:6">
      <c r="B41" s="39"/>
      <c r="C41" s="39"/>
      <c r="D41" s="42"/>
      <c r="E41" s="36"/>
      <c r="F41" s="36"/>
    </row>
    <row r="42" spans="2:6">
      <c r="B42" s="39"/>
      <c r="C42" s="39"/>
      <c r="D42" s="42"/>
      <c r="E42" s="36"/>
      <c r="F42" s="36"/>
    </row>
    <row r="43" spans="2:6">
      <c r="B43" s="39"/>
      <c r="C43" s="39"/>
      <c r="D43" s="42"/>
      <c r="E43" s="36"/>
      <c r="F43" s="36"/>
    </row>
    <row r="44" spans="2:6">
      <c r="B44" s="39"/>
      <c r="C44" s="39"/>
      <c r="D44" s="42"/>
      <c r="E44" s="36"/>
      <c r="F44" s="36"/>
    </row>
    <row r="45" spans="2:6">
      <c r="B45" s="39"/>
      <c r="C45" s="39"/>
      <c r="D45" s="42"/>
      <c r="E45" s="36"/>
      <c r="F45" s="36"/>
    </row>
    <row r="46" spans="2:6">
      <c r="B46" s="39"/>
      <c r="C46" s="39"/>
      <c r="D46" s="42"/>
      <c r="E46" s="36"/>
      <c r="F46" s="36"/>
    </row>
    <row r="47" spans="2:6">
      <c r="B47" s="39"/>
      <c r="C47" s="39"/>
      <c r="D47" s="42"/>
      <c r="E47" s="36"/>
      <c r="F47" s="36"/>
    </row>
    <row r="48" spans="2:6">
      <c r="B48" s="39"/>
      <c r="C48" s="39"/>
      <c r="D48" s="42"/>
      <c r="E48" s="36"/>
      <c r="F48" s="36"/>
    </row>
    <row r="49" spans="2:6">
      <c r="B49" s="39"/>
      <c r="C49" s="39"/>
      <c r="D49" s="42"/>
      <c r="E49" s="36"/>
      <c r="F49" s="36"/>
    </row>
    <row r="50" spans="2:6">
      <c r="B50" s="39"/>
      <c r="C50" s="39"/>
      <c r="D50" s="42"/>
      <c r="E50" s="36"/>
      <c r="F50" s="36"/>
    </row>
    <row r="51" spans="2:6">
      <c r="B51" s="39"/>
      <c r="C51" s="39"/>
      <c r="D51" s="42"/>
      <c r="E51" s="36"/>
      <c r="F51" s="36"/>
    </row>
    <row r="52" spans="2:6">
      <c r="B52" s="39"/>
      <c r="C52" s="39"/>
      <c r="D52" s="42"/>
      <c r="E52" s="36"/>
      <c r="F52" s="36"/>
    </row>
    <row r="53" spans="2:6">
      <c r="B53" s="39"/>
      <c r="C53" s="39"/>
      <c r="D53" s="42"/>
      <c r="E53" s="36"/>
      <c r="F53" s="36"/>
    </row>
    <row r="54" spans="2:6">
      <c r="B54" s="39"/>
      <c r="C54" s="39"/>
      <c r="D54" s="42"/>
      <c r="E54" s="36"/>
      <c r="F54" s="36"/>
    </row>
    <row r="55" spans="2:6">
      <c r="B55" s="39"/>
      <c r="C55" s="39"/>
      <c r="D55" s="42"/>
      <c r="E55" s="36"/>
      <c r="F55" s="36"/>
    </row>
    <row r="56" spans="2:6">
      <c r="B56" s="39"/>
      <c r="C56" s="39"/>
      <c r="D56" s="42"/>
      <c r="E56" s="36"/>
      <c r="F56" s="36"/>
    </row>
    <row r="57" spans="2:6">
      <c r="B57" s="39"/>
      <c r="C57" s="39"/>
      <c r="D57" s="42"/>
      <c r="E57" s="36"/>
      <c r="F57" s="36"/>
    </row>
    <row r="58" spans="2:6">
      <c r="B58" s="39"/>
      <c r="C58" s="39"/>
      <c r="D58" s="42"/>
      <c r="E58" s="36"/>
      <c r="F58" s="36"/>
    </row>
    <row r="59" spans="2:6">
      <c r="B59" s="39"/>
      <c r="C59" s="39"/>
      <c r="D59" s="42"/>
      <c r="E59" s="36"/>
      <c r="F59" s="36"/>
    </row>
    <row r="60" spans="2:6">
      <c r="B60" s="39"/>
      <c r="C60" s="39"/>
      <c r="D60" s="42"/>
      <c r="E60" s="36"/>
      <c r="F60" s="36"/>
    </row>
    <row r="61" spans="2:6">
      <c r="B61" s="39"/>
      <c r="C61" s="39"/>
      <c r="D61" s="42"/>
      <c r="E61" s="36"/>
      <c r="F61" s="36"/>
    </row>
    <row r="62" spans="2:6">
      <c r="B62" s="39"/>
      <c r="C62" s="39"/>
      <c r="D62" s="42"/>
      <c r="E62" s="36"/>
      <c r="F62" s="36"/>
    </row>
    <row r="63" spans="2:6">
      <c r="B63" s="39"/>
      <c r="C63" s="39"/>
      <c r="D63" s="42"/>
      <c r="E63" s="36"/>
      <c r="F63" s="36"/>
    </row>
    <row r="64" spans="2:6">
      <c r="B64" s="39"/>
      <c r="C64" s="39"/>
      <c r="D64" s="42"/>
      <c r="E64" s="36"/>
      <c r="F64" s="36"/>
    </row>
    <row r="65" spans="2:6">
      <c r="B65" s="39"/>
      <c r="C65" s="39"/>
      <c r="D65" s="42"/>
      <c r="E65" s="36"/>
      <c r="F65" s="36"/>
    </row>
    <row r="66" spans="2:6">
      <c r="B66" s="39"/>
      <c r="C66" s="39"/>
      <c r="D66" s="42"/>
      <c r="E66" s="36"/>
      <c r="F66" s="36"/>
    </row>
    <row r="67" spans="2:6">
      <c r="B67" s="39"/>
      <c r="C67" s="39"/>
      <c r="D67" s="42"/>
      <c r="E67" s="36"/>
      <c r="F67" s="36"/>
    </row>
    <row r="68" spans="2:6">
      <c r="B68" s="39"/>
      <c r="C68" s="39"/>
      <c r="D68" s="42"/>
      <c r="E68" s="36"/>
      <c r="F68" s="36"/>
    </row>
    <row r="69" spans="2:6">
      <c r="B69" s="39"/>
      <c r="C69" s="39"/>
      <c r="D69" s="42"/>
      <c r="E69" s="36"/>
      <c r="F69" s="36"/>
    </row>
    <row r="70" spans="2:6">
      <c r="B70" s="39"/>
      <c r="C70" s="39"/>
      <c r="D70" s="42"/>
      <c r="E70" s="36"/>
      <c r="F70" s="36"/>
    </row>
    <row r="71" spans="2:6">
      <c r="B71" s="39"/>
      <c r="C71" s="39"/>
      <c r="D71" s="42"/>
      <c r="E71" s="36"/>
      <c r="F71" s="36"/>
    </row>
    <row r="72" spans="2:6">
      <c r="B72" s="39"/>
      <c r="C72" s="39"/>
      <c r="D72" s="42"/>
      <c r="E72" s="36"/>
      <c r="F72" s="36"/>
    </row>
    <row r="73" spans="2:6">
      <c r="B73" s="39"/>
      <c r="C73" s="39"/>
      <c r="D73" s="42"/>
      <c r="E73" s="36"/>
      <c r="F73" s="36"/>
    </row>
    <row r="74" spans="2:6">
      <c r="B74" s="39"/>
      <c r="C74" s="39"/>
      <c r="D74" s="42"/>
      <c r="E74" s="36"/>
      <c r="F74" s="36"/>
    </row>
    <row r="75" spans="2:6">
      <c r="B75" s="39"/>
      <c r="C75" s="39"/>
      <c r="D75" s="42"/>
      <c r="E75" s="36"/>
      <c r="F75" s="36"/>
    </row>
    <row r="76" spans="2:6">
      <c r="B76" s="39"/>
      <c r="C76" s="39"/>
      <c r="D76" s="42"/>
      <c r="E76" s="36"/>
      <c r="F76" s="36"/>
    </row>
    <row r="77" spans="2:6">
      <c r="B77" s="39"/>
      <c r="C77" s="39"/>
      <c r="D77" s="42"/>
      <c r="E77" s="36"/>
      <c r="F77" s="36"/>
    </row>
    <row r="78" spans="2:6">
      <c r="B78" s="39"/>
      <c r="C78" s="39"/>
      <c r="D78" s="42"/>
      <c r="E78" s="36"/>
      <c r="F78" s="36"/>
    </row>
    <row r="79" spans="2:6">
      <c r="B79" s="39"/>
      <c r="C79" s="39"/>
      <c r="D79" s="42"/>
      <c r="E79" s="36"/>
      <c r="F79" s="36"/>
    </row>
    <row r="80" spans="2:6">
      <c r="B80" s="39"/>
      <c r="C80" s="39"/>
      <c r="D80" s="42"/>
      <c r="E80" s="36"/>
      <c r="F80" s="36"/>
    </row>
    <row r="81" spans="2:6">
      <c r="B81" s="39"/>
      <c r="C81" s="39"/>
      <c r="D81" s="42"/>
      <c r="E81" s="36"/>
      <c r="F81" s="36"/>
    </row>
    <row r="82" spans="2:6">
      <c r="B82" s="39"/>
      <c r="C82" s="39"/>
      <c r="D82" s="42"/>
      <c r="E82" s="36"/>
      <c r="F82" s="36"/>
    </row>
    <row r="83" spans="2:6">
      <c r="B83" s="39"/>
      <c r="C83" s="39"/>
      <c r="D83" s="42"/>
      <c r="E83" s="36"/>
      <c r="F83" s="36"/>
    </row>
    <row r="84" spans="2:6">
      <c r="B84" s="39"/>
      <c r="C84" s="39"/>
      <c r="D84" s="42"/>
      <c r="E84" s="36"/>
      <c r="F84" s="36"/>
    </row>
    <row r="85" spans="2:6">
      <c r="B85" s="39"/>
      <c r="C85" s="39"/>
      <c r="D85" s="42"/>
      <c r="E85" s="36"/>
      <c r="F85" s="36"/>
    </row>
    <row r="86" spans="2:6">
      <c r="B86" s="39"/>
      <c r="C86" s="39"/>
      <c r="D86" s="42"/>
      <c r="E86" s="36"/>
      <c r="F86" s="36"/>
    </row>
    <row r="87" spans="2:6">
      <c r="B87" s="39"/>
      <c r="C87" s="39"/>
      <c r="D87" s="42"/>
      <c r="E87" s="36"/>
      <c r="F87" s="36"/>
    </row>
    <row r="88" spans="2:6">
      <c r="B88" s="39"/>
      <c r="C88" s="39"/>
      <c r="D88" s="42"/>
      <c r="E88" s="36"/>
      <c r="F88" s="36"/>
    </row>
    <row r="89" spans="2:6">
      <c r="B89" s="39"/>
      <c r="C89" s="39"/>
      <c r="D89" s="42"/>
      <c r="E89" s="36"/>
      <c r="F89" s="36"/>
    </row>
    <row r="90" spans="2:6">
      <c r="B90" s="39"/>
      <c r="C90" s="39"/>
      <c r="D90" s="42"/>
      <c r="E90" s="36"/>
      <c r="F90" s="36"/>
    </row>
    <row r="91" spans="2:6">
      <c r="B91" s="39"/>
      <c r="C91" s="39"/>
      <c r="D91" s="42"/>
      <c r="E91" s="36"/>
      <c r="F91" s="36"/>
    </row>
    <row r="92" spans="2:6">
      <c r="B92" s="39"/>
      <c r="C92" s="39"/>
      <c r="D92" s="42"/>
      <c r="E92" s="36"/>
      <c r="F92" s="36"/>
    </row>
    <row r="93" spans="2:6">
      <c r="B93" s="39"/>
      <c r="C93" s="39"/>
      <c r="D93" s="42"/>
      <c r="E93" s="36"/>
      <c r="F93" s="36"/>
    </row>
    <row r="94" spans="2:6">
      <c r="B94" s="39"/>
      <c r="C94" s="39"/>
      <c r="D94" s="42"/>
      <c r="E94" s="36"/>
      <c r="F94" s="36"/>
    </row>
    <row r="95" spans="2:6">
      <c r="B95" s="39"/>
      <c r="C95" s="39"/>
      <c r="D95" s="42"/>
      <c r="E95" s="36"/>
      <c r="F95" s="36"/>
    </row>
    <row r="96" spans="2:6">
      <c r="B96" s="39"/>
      <c r="C96" s="39"/>
      <c r="D96" s="42"/>
      <c r="E96" s="36"/>
      <c r="F96" s="36"/>
    </row>
    <row r="97" spans="2:6">
      <c r="B97" s="39"/>
      <c r="C97" s="39"/>
      <c r="D97" s="42"/>
      <c r="E97" s="36"/>
      <c r="F97" s="36"/>
    </row>
    <row r="98" spans="2:6">
      <c r="B98" s="39"/>
      <c r="C98" s="39"/>
      <c r="D98" s="42"/>
      <c r="E98" s="36"/>
      <c r="F98" s="36"/>
    </row>
    <row r="99" spans="2:6">
      <c r="B99" s="39"/>
      <c r="C99" s="39"/>
      <c r="D99" s="42"/>
      <c r="E99" s="36"/>
      <c r="F99" s="36"/>
    </row>
    <row r="100" spans="2:6">
      <c r="B100" s="39"/>
      <c r="C100" s="39"/>
      <c r="D100" s="42"/>
      <c r="E100" s="36"/>
      <c r="F100" s="36"/>
    </row>
    <row r="101" spans="2:6">
      <c r="B101" s="39"/>
      <c r="C101" s="39"/>
      <c r="D101" s="42"/>
      <c r="E101" s="36"/>
      <c r="F101" s="36"/>
    </row>
    <row r="102" spans="2:6">
      <c r="B102" s="39"/>
      <c r="C102" s="39"/>
      <c r="D102" s="42"/>
      <c r="E102" s="36"/>
      <c r="F102" s="36"/>
    </row>
    <row r="103" spans="2:6">
      <c r="B103" s="39"/>
      <c r="C103" s="39"/>
      <c r="D103" s="42"/>
      <c r="E103" s="36"/>
      <c r="F103" s="36"/>
    </row>
    <row r="104" spans="2:6">
      <c r="B104" s="39"/>
      <c r="C104" s="39"/>
      <c r="D104" s="42"/>
      <c r="E104" s="36"/>
      <c r="F104" s="36"/>
    </row>
    <row r="105" spans="2:6">
      <c r="B105" s="39"/>
      <c r="C105" s="39"/>
      <c r="D105" s="42"/>
      <c r="E105" s="36"/>
      <c r="F105" s="36"/>
    </row>
    <row r="106" spans="2:6">
      <c r="B106" s="39"/>
      <c r="C106" s="39"/>
      <c r="D106" s="42"/>
      <c r="E106" s="36"/>
      <c r="F106" s="36"/>
    </row>
    <row r="107" spans="2:6">
      <c r="B107" s="39"/>
      <c r="C107" s="39"/>
      <c r="D107" s="42"/>
      <c r="E107" s="36"/>
      <c r="F107" s="36"/>
    </row>
    <row r="108" spans="2:6">
      <c r="D108" s="42"/>
      <c r="E108" s="36"/>
      <c r="F108" s="36"/>
    </row>
    <row r="109" spans="2:6">
      <c r="D109" s="42"/>
      <c r="E109" s="36"/>
      <c r="F109" s="36"/>
    </row>
    <row r="110" spans="2:6">
      <c r="D110" s="42"/>
      <c r="E110" s="36"/>
      <c r="F110" s="36"/>
    </row>
    <row r="111" spans="2:6">
      <c r="D111" s="42"/>
      <c r="E111" s="36"/>
      <c r="F111" s="42"/>
    </row>
    <row r="112" spans="2:6">
      <c r="D112" s="42"/>
      <c r="E112" s="36"/>
      <c r="F112" s="42"/>
    </row>
    <row r="113" spans="4:6">
      <c r="D113" s="42"/>
      <c r="E113" s="36"/>
      <c r="F113" s="42"/>
    </row>
    <row r="114" spans="4:6">
      <c r="D114" s="42"/>
      <c r="E114" s="36"/>
      <c r="F114" s="42"/>
    </row>
    <row r="115" spans="4:6">
      <c r="D115" s="42"/>
      <c r="E115" s="36"/>
      <c r="F115" s="42"/>
    </row>
    <row r="116" spans="4:6">
      <c r="D116" s="42"/>
      <c r="E116" s="36"/>
      <c r="F116" s="42"/>
    </row>
    <row r="117" spans="4:6">
      <c r="D117" s="36"/>
      <c r="E117" s="36"/>
      <c r="F117" s="42"/>
    </row>
    <row r="118" spans="4:6">
      <c r="D118" s="36"/>
      <c r="E118" s="36"/>
      <c r="F118" s="42"/>
    </row>
    <row r="119" spans="4:6">
      <c r="D119" s="36"/>
      <c r="E119" s="36"/>
      <c r="F119" s="42"/>
    </row>
    <row r="120" spans="4:6">
      <c r="D120" s="36"/>
      <c r="E120" s="36"/>
      <c r="F120" s="42"/>
    </row>
    <row r="121" spans="4:6">
      <c r="D121" s="36"/>
      <c r="E121" s="36"/>
      <c r="F121" s="42"/>
    </row>
  </sheetData>
  <sheetProtection objects="1" scenarios="1"/>
  <mergeCells count="3">
    <mergeCell ref="B3:H3"/>
    <mergeCell ref="B4:C4"/>
    <mergeCell ref="D4:H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2:N22"/>
  <sheetViews>
    <sheetView workbookViewId="0">
      <selection activeCell="H29" sqref="H29"/>
    </sheetView>
  </sheetViews>
  <sheetFormatPr defaultRowHeight="16.5"/>
  <cols>
    <col min="2" max="2" width="11.625" customWidth="1"/>
    <col min="3" max="3" width="3.125" customWidth="1"/>
    <col min="4" max="4" width="11.5" customWidth="1"/>
    <col min="5" max="5" width="3.125" customWidth="1"/>
    <col min="6" max="6" width="11.625" customWidth="1"/>
    <col min="7" max="7" width="3.125" customWidth="1"/>
    <col min="8" max="8" width="11.625" customWidth="1"/>
  </cols>
  <sheetData>
    <row r="2" spans="2:14">
      <c r="J2" s="22">
        <v>5</v>
      </c>
      <c r="K2" s="22">
        <v>10</v>
      </c>
      <c r="L2" s="22">
        <v>15</v>
      </c>
      <c r="M2" s="22">
        <v>20</v>
      </c>
    </row>
    <row r="3" spans="2:14">
      <c r="B3" s="24">
        <v>35</v>
      </c>
      <c r="D3" s="24">
        <v>88</v>
      </c>
      <c r="J3" s="22">
        <v>20</v>
      </c>
      <c r="K3" s="22">
        <v>30</v>
      </c>
      <c r="L3" s="22">
        <v>40</v>
      </c>
      <c r="M3" s="22">
        <v>50</v>
      </c>
    </row>
    <row r="4" spans="2:14">
      <c r="J4" s="22">
        <v>35</v>
      </c>
      <c r="K4" s="22">
        <v>75</v>
      </c>
      <c r="L4" s="22">
        <v>25</v>
      </c>
      <c r="M4" s="22">
        <v>55</v>
      </c>
    </row>
    <row r="5" spans="2:14">
      <c r="B5" s="46" t="b">
        <f>B3&lt;&gt;D3</f>
        <v>1</v>
      </c>
      <c r="D5" t="b">
        <f>B3&lt;D3</f>
        <v>1</v>
      </c>
      <c r="F5" t="b">
        <f>B3+D3&lt;124</f>
        <v>1</v>
      </c>
      <c r="H5" t="b">
        <f>B3+D3&lt;=123</f>
        <v>1</v>
      </c>
    </row>
    <row r="6" spans="2:14">
      <c r="B6" t="b">
        <f>B3=D3</f>
        <v>0</v>
      </c>
      <c r="D6" t="b">
        <f>B3&gt;D3</f>
        <v>0</v>
      </c>
      <c r="F6" t="b">
        <f>B3+D3&gt;124</f>
        <v>0</v>
      </c>
      <c r="H6" t="b">
        <f>B3+D3&gt;=124</f>
        <v>0</v>
      </c>
    </row>
    <row r="9" spans="2:14">
      <c r="B9" t="s">
        <v>138</v>
      </c>
      <c r="J9" s="43">
        <v>5</v>
      </c>
      <c r="K9" s="43">
        <v>10</v>
      </c>
      <c r="L9" s="43">
        <v>15</v>
      </c>
      <c r="M9" s="43">
        <v>20</v>
      </c>
    </row>
    <row r="10" spans="2:14">
      <c r="J10" s="43">
        <v>20</v>
      </c>
      <c r="K10" s="44">
        <v>30</v>
      </c>
      <c r="L10" s="44">
        <v>40</v>
      </c>
      <c r="M10" s="44">
        <v>50</v>
      </c>
      <c r="N10" s="45">
        <v>60</v>
      </c>
    </row>
    <row r="11" spans="2:14">
      <c r="B11" t="s">
        <v>139</v>
      </c>
      <c r="J11" s="43">
        <v>35</v>
      </c>
      <c r="K11" s="44">
        <v>75</v>
      </c>
      <c r="L11" s="44">
        <v>25</v>
      </c>
      <c r="M11" s="44">
        <v>55</v>
      </c>
      <c r="N11" s="45">
        <v>45</v>
      </c>
    </row>
    <row r="12" spans="2:14">
      <c r="K12" s="45">
        <v>10</v>
      </c>
      <c r="L12" s="45">
        <v>30</v>
      </c>
      <c r="M12" s="45">
        <v>50</v>
      </c>
      <c r="N12" s="45">
        <v>70</v>
      </c>
    </row>
    <row r="13" spans="2:14">
      <c r="K13" s="45">
        <v>18</v>
      </c>
      <c r="L13" s="45">
        <v>36</v>
      </c>
      <c r="M13" s="45">
        <v>27</v>
      </c>
      <c r="N13" s="45">
        <v>45</v>
      </c>
    </row>
    <row r="18" spans="10:14">
      <c r="J18" s="20">
        <v>5</v>
      </c>
      <c r="K18" s="20">
        <v>10</v>
      </c>
      <c r="L18" s="20">
        <v>15</v>
      </c>
      <c r="M18" s="20">
        <v>20</v>
      </c>
    </row>
    <row r="19" spans="10:14">
      <c r="J19" s="20">
        <v>20</v>
      </c>
      <c r="K19" s="18">
        <v>30</v>
      </c>
      <c r="L19" s="18">
        <v>40</v>
      </c>
      <c r="M19" s="18">
        <v>50</v>
      </c>
      <c r="N19" s="19">
        <v>60</v>
      </c>
    </row>
    <row r="20" spans="10:14">
      <c r="J20" s="20">
        <v>35</v>
      </c>
      <c r="K20" s="18">
        <v>75</v>
      </c>
      <c r="L20" s="18">
        <v>25</v>
      </c>
      <c r="M20" s="18">
        <v>55</v>
      </c>
      <c r="N20" s="19">
        <v>45</v>
      </c>
    </row>
    <row r="21" spans="10:14">
      <c r="K21" s="19">
        <v>10</v>
      </c>
      <c r="L21" s="19">
        <v>30</v>
      </c>
      <c r="M21" s="19">
        <v>50</v>
      </c>
      <c r="N21" s="19">
        <v>70</v>
      </c>
    </row>
    <row r="22" spans="10:14">
      <c r="K22" s="19">
        <v>18</v>
      </c>
      <c r="L22" s="19">
        <v>36</v>
      </c>
      <c r="M22" s="19">
        <v>27</v>
      </c>
      <c r="N22" s="19">
        <v>45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FF"/>
  </sheetPr>
  <dimension ref="A1:F5"/>
  <sheetViews>
    <sheetView topLeftCell="A4" workbookViewId="0">
      <selection activeCell="D17" sqref="D17"/>
    </sheetView>
  </sheetViews>
  <sheetFormatPr defaultRowHeight="16.5"/>
  <cols>
    <col min="1" max="1" width="10.25" customWidth="1"/>
    <col min="6" max="6" width="15.125" customWidth="1"/>
  </cols>
  <sheetData>
    <row r="1" spans="1:6">
      <c r="A1" s="47" t="s">
        <v>140</v>
      </c>
      <c r="B1" s="47" t="s">
        <v>141</v>
      </c>
      <c r="C1" s="47" t="s">
        <v>142</v>
      </c>
      <c r="D1" s="47" t="s">
        <v>143</v>
      </c>
    </row>
    <row r="2" spans="1:6">
      <c r="B2" s="48">
        <v>7.0000000000000007E-2</v>
      </c>
      <c r="C2" s="49" t="s">
        <v>144</v>
      </c>
      <c r="D2" s="49" t="s">
        <v>149</v>
      </c>
    </row>
    <row r="4" spans="1:6">
      <c r="A4" s="50" t="s">
        <v>145</v>
      </c>
      <c r="B4" s="51" t="s">
        <v>146</v>
      </c>
      <c r="C4" s="51" t="s">
        <v>147</v>
      </c>
      <c r="D4" s="51" t="s">
        <v>143</v>
      </c>
      <c r="F4" s="52" t="s">
        <v>148</v>
      </c>
    </row>
    <row r="5" spans="1:6">
      <c r="B5" s="53">
        <f>7%/12</f>
        <v>5.8333333333333336E-3</v>
      </c>
      <c r="C5" s="49">
        <f>20*12</f>
        <v>240</v>
      </c>
      <c r="D5" s="49">
        <v>4000000</v>
      </c>
      <c r="F5" s="5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選取儲存格</vt:lpstr>
      <vt:lpstr>大範圍選取</vt:lpstr>
      <vt:lpstr>輸入資料</vt:lpstr>
      <vt:lpstr>自動完成輸入</vt:lpstr>
      <vt:lpstr>註解資料</vt:lpstr>
      <vt:lpstr>文字序列</vt:lpstr>
      <vt:lpstr>輸入公式</vt:lpstr>
      <vt:lpstr>運算子</vt:lpstr>
      <vt:lpstr>輸入函數</vt:lpstr>
      <vt:lpstr>自動計算工具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JJ-Vista</dc:creator>
  <cp:lastModifiedBy>JJ</cp:lastModifiedBy>
  <dcterms:created xsi:type="dcterms:W3CDTF">2006-07-06T20:18:44Z</dcterms:created>
  <dcterms:modified xsi:type="dcterms:W3CDTF">2010-03-04T10:57:36Z</dcterms:modified>
</cp:coreProperties>
</file>